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hidePivotFieldList="1"/>
  <mc:AlternateContent xmlns:mc="http://schemas.openxmlformats.org/markup-compatibility/2006">
    <mc:Choice Requires="x15">
      <x15ac:absPath xmlns:x15ac="http://schemas.microsoft.com/office/spreadsheetml/2010/11/ac" url="C:\Users\marketa.benesova\Downloads\"/>
    </mc:Choice>
  </mc:AlternateContent>
  <xr:revisionPtr revIDLastSave="0" documentId="13_ncr:1_{8BD76E60-9B23-4BD7-ACAB-6E217A940FCA}" xr6:coauthVersionLast="47" xr6:coauthVersionMax="47" xr10:uidLastSave="{00000000-0000-0000-0000-000000000000}"/>
  <bookViews>
    <workbookView xWindow="28680" yWindow="-120" windowWidth="29040" windowHeight="15840" tabRatio="826" xr2:uid="{00000000-000D-0000-FFFF-FFFF00000000}"/>
  </bookViews>
  <sheets>
    <sheet name="1. Financial planning" sheetId="17" r:id="rId1"/>
    <sheet name="2. Host country (venue)" sheetId="18" r:id="rId2"/>
  </sheets>
  <externalReferences>
    <externalReference r:id="rId3"/>
  </externalReferences>
  <definedNames>
    <definedName name="AvailableBudgetFinancialPerformance">'[1]6. Allocation calculator'!$M$2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3" i="17" l="1"/>
  <c r="AF18" i="17"/>
  <c r="K3" i="17"/>
  <c r="L3" i="17"/>
  <c r="AF13" i="17"/>
  <c r="J3" i="17"/>
  <c r="H23" i="17" l="1"/>
  <c r="N4" i="17"/>
  <c r="N5" i="17"/>
  <c r="N6" i="17"/>
  <c r="N7" i="17"/>
  <c r="N8" i="17"/>
  <c r="N9" i="17"/>
  <c r="N10" i="17"/>
  <c r="N11" i="17"/>
  <c r="N12" i="17"/>
  <c r="N13" i="17"/>
  <c r="N14" i="17"/>
  <c r="N15" i="17"/>
  <c r="N16" i="17"/>
  <c r="N17" i="17"/>
  <c r="N18" i="17"/>
  <c r="N19" i="17"/>
  <c r="N20" i="17"/>
  <c r="N21" i="17"/>
  <c r="N22" i="17"/>
  <c r="N3" i="17"/>
  <c r="I4" i="17"/>
  <c r="I5" i="17"/>
  <c r="I6" i="17"/>
  <c r="I7" i="17"/>
  <c r="I8" i="17"/>
  <c r="I9" i="17"/>
  <c r="I10" i="17"/>
  <c r="I11" i="17"/>
  <c r="I12" i="17"/>
  <c r="I3" i="17"/>
  <c r="I14" i="17"/>
  <c r="I15" i="17"/>
  <c r="I16" i="17"/>
  <c r="I17" i="17"/>
  <c r="I18" i="17"/>
  <c r="I19" i="17"/>
  <c r="I20" i="17"/>
  <c r="I21" i="17"/>
  <c r="I22" i="17"/>
  <c r="I13" i="17"/>
  <c r="K4" i="17"/>
  <c r="K5" i="17"/>
  <c r="K6" i="17"/>
  <c r="K7" i="17"/>
  <c r="K8" i="17"/>
  <c r="K9" i="17"/>
  <c r="K10" i="17"/>
  <c r="K11" i="17"/>
  <c r="K12" i="17"/>
  <c r="K13" i="17"/>
  <c r="K14" i="17"/>
  <c r="K15" i="17"/>
  <c r="K16" i="17"/>
  <c r="K17" i="17"/>
  <c r="K18" i="17"/>
  <c r="K19" i="17"/>
  <c r="K20" i="17"/>
  <c r="K21" i="17"/>
  <c r="K22" i="17"/>
  <c r="O23" i="17"/>
  <c r="L18" i="17"/>
  <c r="L19" i="17"/>
  <c r="L20" i="17"/>
  <c r="L21" i="17"/>
  <c r="L22" i="17"/>
  <c r="J18" i="17"/>
  <c r="J19" i="17"/>
  <c r="J20" i="17"/>
  <c r="J21" i="17"/>
  <c r="J22" i="17"/>
  <c r="M8" i="17"/>
  <c r="M9" i="17"/>
  <c r="M10" i="17"/>
  <c r="M11" i="17"/>
  <c r="M12" i="17"/>
  <c r="L8" i="17"/>
  <c r="L9" i="17"/>
  <c r="L10" i="17"/>
  <c r="L11" i="17"/>
  <c r="L12" i="17"/>
  <c r="J8" i="17"/>
  <c r="J9" i="17"/>
  <c r="J10" i="17"/>
  <c r="J11" i="17"/>
  <c r="J12" i="17"/>
  <c r="L4" i="17"/>
  <c r="L5" i="17"/>
  <c r="L6" i="17"/>
  <c r="L7" i="17"/>
  <c r="L13" i="17"/>
  <c r="L14" i="17"/>
  <c r="L15" i="17"/>
  <c r="L16" i="17"/>
  <c r="L17" i="17"/>
  <c r="J4" i="17"/>
  <c r="J5" i="17"/>
  <c r="J6" i="17"/>
  <c r="J7" i="17"/>
  <c r="J13" i="17"/>
  <c r="J14" i="17"/>
  <c r="J15" i="17"/>
  <c r="J16" i="17"/>
  <c r="J17" i="17"/>
  <c r="M4" i="17"/>
  <c r="M5" i="17"/>
  <c r="M6" i="17"/>
  <c r="M7" i="17"/>
  <c r="M3" i="17"/>
  <c r="M23" i="17" l="1"/>
  <c r="L23" i="17"/>
  <c r="J23" i="17"/>
  <c r="K23" i="17"/>
  <c r="N23" i="17" l="1"/>
  <c r="I23" i="17"/>
  <c r="O24" i="17" l="1"/>
  <c r="O25" i="17" s="1"/>
  <c r="O27" i="17" s="1"/>
</calcChain>
</file>

<file path=xl/sharedStrings.xml><?xml version="1.0" encoding="utf-8"?>
<sst xmlns="http://schemas.openxmlformats.org/spreadsheetml/2006/main" count="127" uniqueCount="113">
  <si>
    <r>
      <t>FINANCIAL PLANNING OF THE PROJECT 
(</t>
    </r>
    <r>
      <rPr>
        <b/>
        <u/>
        <sz val="16"/>
        <color theme="1"/>
        <rFont val="Calibri"/>
        <family val="2"/>
        <scheme val="minor"/>
      </rPr>
      <t>*DISCLAIMER: This is an auxiliary tool for project implementation and beneficiaries bear full responsibility for managing the awarded grant</t>
    </r>
    <r>
      <rPr>
        <b/>
        <sz val="16"/>
        <color theme="1"/>
        <rFont val="Calibri"/>
        <family val="2"/>
        <scheme val="minor"/>
      </rPr>
      <t>)</t>
    </r>
  </si>
  <si>
    <t>RULES OF ALLOCATION</t>
  </si>
  <si>
    <t>Activity</t>
  </si>
  <si>
    <r>
      <t xml:space="preserve">Host country (venue of the activity)
</t>
    </r>
    <r>
      <rPr>
        <sz val="11"/>
        <color rgb="FFFF0000"/>
        <rFont val="Calibri"/>
        <family val="2"/>
        <scheme val="minor"/>
      </rPr>
      <t>MANDATORY FIELD</t>
    </r>
    <r>
      <rPr>
        <sz val="11"/>
        <color theme="1"/>
        <rFont val="Calibri"/>
        <family val="2"/>
        <scheme val="minor"/>
      </rPr>
      <t xml:space="preserve">
Choose from dropdown menu</t>
    </r>
  </si>
  <si>
    <r>
      <t xml:space="preserve">Number of participants
</t>
    </r>
    <r>
      <rPr>
        <sz val="11"/>
        <color rgb="FFFF0000"/>
        <rFont val="Calibri"/>
        <family val="2"/>
        <scheme val="minor"/>
      </rPr>
      <t>MANDATORY FIELD</t>
    </r>
  </si>
  <si>
    <t>Number of participants with fewer opportunities for which Inclusion support (unit costs) is requested (out ot Number of participants)</t>
  </si>
  <si>
    <t>Number of participants with fewer opportunities for Language learning support is requested (out ot Number of participants)</t>
  </si>
  <si>
    <t>Number of persons taking part in  Preparatory Visits</t>
  </si>
  <si>
    <r>
      <t xml:space="preserve">Duration of the activity (including travel days)
</t>
    </r>
    <r>
      <rPr>
        <sz val="11"/>
        <color rgb="FFFF0000"/>
        <rFont val="Calibri"/>
        <family val="2"/>
        <scheme val="minor"/>
      </rPr>
      <t>MANDATORY FIELD</t>
    </r>
  </si>
  <si>
    <r>
      <t xml:space="preserve">Travel costs for all participants in the row*
</t>
    </r>
    <r>
      <rPr>
        <sz val="11"/>
        <color rgb="FFFF0000"/>
        <rFont val="Calibri"/>
        <family val="2"/>
        <scheme val="minor"/>
      </rPr>
      <t>MANDATORY FIELD</t>
    </r>
  </si>
  <si>
    <t>Management costs</t>
  </si>
  <si>
    <t>Organisational support</t>
  </si>
  <si>
    <t>Inclusion support</t>
  </si>
  <si>
    <t>Pocket money</t>
  </si>
  <si>
    <t>Language learning support</t>
  </si>
  <si>
    <t>Preparatory visit</t>
  </si>
  <si>
    <t>Exceptional costs (real costs)</t>
  </si>
  <si>
    <t>Information from ESC Programme guide 2024</t>
  </si>
  <si>
    <t>Individual volunteering 1</t>
  </si>
  <si>
    <t>Belgium</t>
  </si>
  <si>
    <r>
      <rPr>
        <b/>
        <sz val="12"/>
        <color theme="1"/>
        <rFont val="Calibri"/>
        <family val="2"/>
        <charset val="238"/>
        <scheme val="minor"/>
      </rPr>
      <t>TRAVEL</t>
    </r>
    <r>
      <rPr>
        <sz val="11"/>
        <color theme="1"/>
        <rFont val="Calibri"/>
        <family val="2"/>
        <scheme val="minor"/>
      </rPr>
      <t xml:space="preserve">
Contribution to the travel costs of 
participants from their place of origin to the venue of the activity and return.</t>
    </r>
  </si>
  <si>
    <r>
      <rPr>
        <b/>
        <sz val="12"/>
        <color theme="1"/>
        <rFont val="Calibri"/>
        <family val="2"/>
        <charset val="238"/>
        <scheme val="minor"/>
      </rPr>
      <t>MANAGEMENT COSTS</t>
    </r>
    <r>
      <rPr>
        <sz val="11"/>
        <color theme="1"/>
        <rFont val="Calibri"/>
        <family val="2"/>
        <charset val="238"/>
        <scheme val="minor"/>
      </rPr>
      <t xml:space="preserve">
(e.g. planning, finances, coordination and communication between partners, administrative costs)</t>
    </r>
  </si>
  <si>
    <r>
      <rPr>
        <b/>
        <sz val="11"/>
        <color theme="1"/>
        <rFont val="Calibri"/>
        <family val="2"/>
        <scheme val="minor"/>
      </rPr>
      <t xml:space="preserve">PREPARATORY VISIT </t>
    </r>
    <r>
      <rPr>
        <sz val="11"/>
        <color theme="1"/>
        <rFont val="Calibri"/>
        <family val="2"/>
        <scheme val="minor"/>
      </rPr>
      <t>Costs linked to the implementation of the physical preparatory visit including travel and subsistence</t>
    </r>
    <r>
      <rPr>
        <sz val="11"/>
        <color theme="1"/>
        <rFont val="Calibri"/>
        <family val="2"/>
        <charset val="238"/>
        <scheme val="minor"/>
      </rPr>
      <t xml:space="preserve">
</t>
    </r>
  </si>
  <si>
    <t>Individual volunteering 2</t>
  </si>
  <si>
    <t>AMOUNT</t>
  </si>
  <si>
    <t>Standard travel</t>
  </si>
  <si>
    <t>Green travel</t>
  </si>
  <si>
    <t>Individual volunteering 3</t>
  </si>
  <si>
    <t>For travel distances 
between 10 and 99KM</t>
  </si>
  <si>
    <t xml:space="preserve">238 € per participant in individual 
volunteering
</t>
  </si>
  <si>
    <t>609 € per participant per preparatory visit</t>
  </si>
  <si>
    <t>Individual volunteering 4</t>
  </si>
  <si>
    <t>For travel distances between 100 and 499 KM</t>
  </si>
  <si>
    <t>125 € per participant in volunteering teams</t>
  </si>
  <si>
    <t>Individual volunteering 5</t>
  </si>
  <si>
    <t>For travel distances between 500 and 1 999 KM</t>
  </si>
  <si>
    <t>EXCEPTIONAL COSTS</t>
  </si>
  <si>
    <t>Individual volunteering 6</t>
  </si>
  <si>
    <t>For travel distances between 2 000 and 2 999 KM</t>
  </si>
  <si>
    <t>REAL COSTS</t>
  </si>
  <si>
    <t>Individual volunteering 7</t>
  </si>
  <si>
    <t>For travel distances between 3 000 and 3 999 KM</t>
  </si>
  <si>
    <r>
      <rPr>
        <b/>
        <sz val="12"/>
        <color theme="1"/>
        <rFont val="Calibri"/>
        <family val="2"/>
        <charset val="238"/>
        <scheme val="minor"/>
      </rPr>
      <t>ORGANISATIONAL SUPPORT</t>
    </r>
    <r>
      <rPr>
        <sz val="11"/>
        <color theme="1"/>
        <rFont val="Calibri"/>
        <family val="2"/>
        <charset val="238"/>
        <scheme val="minor"/>
      </rPr>
      <t xml:space="preserve">
Costs directly linked to the implementation of volunteering activities (e.g. preparation, monitoring and support of participants, validation of learning outcomes) and costs linked to the subsistence of participants (e.g. boarding, lodging and local travel). 
</t>
    </r>
  </si>
  <si>
    <t>The request for financial support for exceptional costs 
must be motivated and approved by the National Agency</t>
  </si>
  <si>
    <t>Individual volunteering 8</t>
  </si>
  <si>
    <t>For travel distances between 4 000 and 7 999 KM</t>
  </si>
  <si>
    <t>Individual volunteering 9</t>
  </si>
  <si>
    <t>For travel distances of 8 000 KM or more</t>
  </si>
  <si>
    <t>Individual volunteering 10</t>
  </si>
  <si>
    <t xml:space="preserve">Based on the travel distance per participant, including accompanying persons. 
Travel distances must be calculated using the Distance calculator supported by the  European Commission (the beneficiary must indicate the distance of a one-way travel to calculate the amount of the EU grant that will 
support the round trip.
</t>
  </si>
  <si>
    <t>Volunteering team 1</t>
  </si>
  <si>
    <t>Germany</t>
  </si>
  <si>
    <t>Volunteering team 2</t>
  </si>
  <si>
    <t>Link to the Distance calculator</t>
  </si>
  <si>
    <t>Choose venue from dropdown menu</t>
  </si>
  <si>
    <t>€ per day per participant</t>
  </si>
  <si>
    <t>Volunteering team 3</t>
  </si>
  <si>
    <r>
      <rPr>
        <b/>
        <sz val="12"/>
        <color theme="1"/>
        <rFont val="Calibri"/>
        <family val="2"/>
        <charset val="238"/>
        <scheme val="minor"/>
      </rPr>
      <t>INCLUSION SUPPORT</t>
    </r>
    <r>
      <rPr>
        <sz val="11"/>
        <color theme="1"/>
        <rFont val="Calibri"/>
        <family val="2"/>
        <charset val="238"/>
        <scheme val="minor"/>
      </rPr>
      <t xml:space="preserve">
Contribution to costs incurred by organisations related to reinforced mentorship, i.e. the preparation, implementation and follow-up of tailor-made activities to support participation of young people with fewer opportunities.</t>
    </r>
  </si>
  <si>
    <t>Volunteering team 4</t>
  </si>
  <si>
    <r>
      <rPr>
        <b/>
        <sz val="11"/>
        <color theme="1"/>
        <rFont val="Calibri"/>
        <family val="2"/>
        <scheme val="minor"/>
      </rPr>
      <t>LANGUAGE LEARNING SUPPORT</t>
    </r>
    <r>
      <rPr>
        <sz val="11"/>
        <color theme="1"/>
        <rFont val="Calibri"/>
        <family val="2"/>
        <scheme val="minor"/>
      </rPr>
      <t xml:space="preserve">
Costs linked to the support offered to participants - prior or during the activity – in order to improve the knowledge of the language they will use to carry out their volunteering tasks. </t>
    </r>
  </si>
  <si>
    <t>Volunteering team 5</t>
  </si>
  <si>
    <t>Volunteering team 6</t>
  </si>
  <si>
    <t>150 € per participant</t>
  </si>
  <si>
    <t>Volunteering team 7</t>
  </si>
  <si>
    <t xml:space="preserve">Only for activities lasting 60 days or more.
For cross-border activities - Only for languages and/or 
levels not offered by the Online Language Support. </t>
  </si>
  <si>
    <t>Volunteering team 8</t>
  </si>
  <si>
    <r>
      <rPr>
        <b/>
        <sz val="11"/>
        <color theme="1"/>
        <rFont val="Calibri"/>
        <family val="2"/>
        <scheme val="minor"/>
      </rPr>
      <t>POCKET MONEY</t>
    </r>
    <r>
      <rPr>
        <sz val="11"/>
        <color theme="1"/>
        <rFont val="Calibri"/>
        <family val="2"/>
        <charset val="238"/>
        <scheme val="minor"/>
      </rPr>
      <t xml:space="preserve">
Contribution to additional personal expenses for participants.</t>
    </r>
  </si>
  <si>
    <t>Volunteering team 9</t>
  </si>
  <si>
    <t>Volunteering team 10</t>
  </si>
  <si>
    <t>SUM</t>
  </si>
  <si>
    <t>Total Exceptional costs</t>
  </si>
  <si>
    <t>Total Unit costs</t>
  </si>
  <si>
    <t>Sum of Total Exceptional costs and Total Unit costs</t>
  </si>
  <si>
    <t>Grant contracted</t>
  </si>
  <si>
    <t>Budget still available</t>
  </si>
  <si>
    <t>DATA MUST BE ENTERED INTO ALL FIELDS IN YELLOW</t>
  </si>
  <si>
    <t>White fields contain formulas that automatically calculate the amounts of funds according to the data in yellow fields</t>
  </si>
  <si>
    <t xml:space="preserve">Please fill in all mandatory fields </t>
  </si>
  <si>
    <t>Host country (venue of the activity)</t>
  </si>
  <si>
    <t>Organisational support
(€ per day)</t>
  </si>
  <si>
    <t>Inclusion support
(€ per day)</t>
  </si>
  <si>
    <t>Pocket money
(€ per day)</t>
  </si>
  <si>
    <t>Austria</t>
  </si>
  <si>
    <t>Bulgaria</t>
  </si>
  <si>
    <t>Croatia</t>
  </si>
  <si>
    <t>Cyprus</t>
  </si>
  <si>
    <t>Czechia</t>
  </si>
  <si>
    <t>Denmark</t>
  </si>
  <si>
    <t>Estonia</t>
  </si>
  <si>
    <t>Finland</t>
  </si>
  <si>
    <t>France</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</si>
  <si>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</si>
  <si>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</si>
  <si>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</si>
  <si>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</si>
  <si>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</si>
  <si>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</si>
  <si>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</si>
  <si>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</si>
  <si>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</si>
  <si>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</si>
  <si>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</si>
  <si>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</si>
  <si>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</si>
  <si>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</si>
  <si>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</si>
  <si>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</si>
  <si>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</si>
  <si>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Republic of North Macedonia</t>
  </si>
  <si>
    <t>Iceland</t>
  </si>
  <si>
    <t>Liechtenstein</t>
  </si>
  <si>
    <t>Türkiye</t>
  </si>
  <si>
    <t>Third country neighbouring the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</si>
</sst>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1]_-;\-* #,##0.00\ [$€-1]_-;_-* &quot;-&quot;??\ [$€-1]_-;_-@_-"/>
    <numFmt numFmtId="165" formatCode="#,##0.00\ [$€-1]"/>
    <numFmt numFmtId="166" formatCode="_-* #,##0\ [$€-1]_-;\-* #,##0\ [$€-1]_-;_-* &quot;-&quot;??\ [$€-1]_-;_-@_-"/>
    <numFmt numFmtId="167" formatCode="#,##0\ [$€-1]"/>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8"/>
      <name val="Calibri"/>
      <family val="2"/>
      <scheme val="minor"/>
    </font>
    <font>
      <sz val="11"/>
      <name val="Calibri"/>
      <family val="2"/>
    </font>
    <font>
      <b/>
      <sz val="11"/>
      <color theme="5" tint="-0.249977111117893"/>
      <name val="Calibri"/>
      <family val="2"/>
      <charset val="238"/>
      <scheme val="minor"/>
    </font>
    <font>
      <sz val="9"/>
      <color theme="1"/>
      <name val="Calibri"/>
      <family val="2"/>
      <scheme val="minor"/>
    </font>
    <font>
      <b/>
      <sz val="11"/>
      <color theme="9" tint="-0.249977111117893"/>
      <name val="Calibri"/>
      <family val="2"/>
      <charset val="238"/>
      <scheme val="minor"/>
    </font>
    <font>
      <b/>
      <sz val="14"/>
      <color theme="9" tint="-0.249977111117893"/>
      <name val="Calibri"/>
      <family val="2"/>
      <charset val="238"/>
      <scheme val="minor"/>
    </font>
    <font>
      <sz val="9"/>
      <color rgb="FFFF0000"/>
      <name val="Calibri"/>
      <family val="2"/>
      <scheme val="minor"/>
    </font>
    <font>
      <sz val="10"/>
      <color theme="1"/>
      <name val="Calibri"/>
      <family val="2"/>
      <scheme val="minor"/>
    </font>
    <font>
      <sz val="10"/>
      <color theme="2" tint="-0.499984740745262"/>
      <name val="Calibri"/>
      <family val="2"/>
      <scheme val="minor"/>
    </font>
    <font>
      <sz val="9"/>
      <color rgb="FFFF0000"/>
      <name val="Calibri"/>
      <family val="2"/>
      <charset val="238"/>
      <scheme val="minor"/>
    </font>
    <font>
      <sz val="12"/>
      <color theme="1"/>
      <name val="Calibri"/>
      <family val="2"/>
      <scheme val="minor"/>
    </font>
    <font>
      <b/>
      <sz val="12"/>
      <color theme="1"/>
      <name val="Calibri"/>
      <family val="2"/>
      <charset val="238"/>
      <scheme val="minor"/>
    </font>
    <font>
      <u/>
      <sz val="11"/>
      <color theme="10"/>
      <name val="Calibri"/>
      <family val="2"/>
      <scheme val="minor"/>
    </font>
    <font>
      <sz val="11"/>
      <color rgb="FFFF0000"/>
      <name val="Calibri"/>
      <family val="2"/>
      <scheme val="minor"/>
    </font>
    <font>
      <b/>
      <sz val="11"/>
      <color theme="1"/>
      <name val="Calibri"/>
      <family val="2"/>
      <scheme val="minor"/>
    </font>
    <font>
      <b/>
      <sz val="9"/>
      <color rgb="FF000000"/>
      <name val="Calibri"/>
      <family val="2"/>
    </font>
    <font>
      <sz val="9"/>
      <color theme="1"/>
      <name val="Calibri"/>
      <family val="2"/>
    </font>
    <font>
      <b/>
      <sz val="16"/>
      <color theme="1"/>
      <name val="Calibri"/>
      <family val="2"/>
      <scheme val="minor"/>
    </font>
    <font>
      <b/>
      <u/>
      <sz val="16"/>
      <color theme="1"/>
      <name val="Calibri"/>
      <family val="2"/>
      <scheme val="minor"/>
    </font>
    <font>
      <b/>
      <sz val="20"/>
      <color theme="1"/>
      <name val="Calibri"/>
      <family val="2"/>
      <scheme val="minor"/>
    </font>
    <font>
      <sz val="12"/>
      <color rgb="FFFF0000"/>
      <name val="Calibri"/>
      <family val="2"/>
      <scheme val="minor"/>
    </font>
    <font>
      <b/>
      <sz val="14"/>
      <color theme="1"/>
      <name val="Calibri"/>
      <family val="2"/>
      <scheme val="minor"/>
    </font>
    <font>
      <u/>
      <sz val="14"/>
      <color theme="10"/>
      <name val="Calibri"/>
      <family val="2"/>
      <scheme val="minor"/>
    </font>
    <font>
      <b/>
      <sz val="11"/>
      <color rgb="FFFF0000"/>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0C0C0"/>
        <bgColor indexed="64"/>
      </patternFill>
    </fill>
    <fill>
      <patternFill patternType="solid">
        <fgColor rgb="FFFFFF00"/>
        <bgColor indexed="64"/>
      </patternFill>
    </fill>
  </fills>
  <borders count="46">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diagonal/>
    </border>
    <border>
      <left style="hair">
        <color auto="1"/>
      </left>
      <right/>
      <top/>
      <bottom style="hair">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diagonal/>
    </border>
    <border>
      <left/>
      <right/>
      <top/>
      <bottom style="dotted">
        <color auto="1"/>
      </bottom>
      <diagonal/>
    </border>
    <border>
      <left/>
      <right style="hair">
        <color auto="1"/>
      </right>
      <top/>
      <bottom/>
      <diagonal/>
    </border>
    <border>
      <left/>
      <right/>
      <top style="hair">
        <color auto="1"/>
      </top>
      <bottom style="hair">
        <color auto="1"/>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medium">
        <color theme="9" tint="-0.24994659260841701"/>
      </left>
      <right style="medium">
        <color theme="9" tint="-0.24994659260841701"/>
      </right>
      <top/>
      <bottom style="medium">
        <color theme="9" tint="-0.24994659260841701"/>
      </bottom>
      <diagonal/>
    </border>
    <border>
      <left style="dotted">
        <color auto="1"/>
      </left>
      <right/>
      <top/>
      <bottom/>
      <diagonal/>
    </border>
    <border>
      <left/>
      <right style="dotted">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diagonal/>
    </border>
    <border>
      <left/>
      <right style="medium">
        <color indexed="64"/>
      </right>
      <top style="dotted">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hair">
        <color auto="1"/>
      </top>
      <bottom style="hair">
        <color auto="1"/>
      </bottom>
      <diagonal/>
    </border>
    <border>
      <left style="dotted">
        <color auto="1"/>
      </left>
      <right style="medium">
        <color indexed="64"/>
      </right>
      <top style="dotted">
        <color auto="1"/>
      </top>
      <bottom style="dotted">
        <color auto="1"/>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s>
  <cellStyleXfs count="4">
    <xf numFmtId="0" fontId="0" fillId="0" borderId="0"/>
    <xf numFmtId="0" fontId="4" fillId="0" borderId="0"/>
    <xf numFmtId="0" fontId="4" fillId="0" borderId="0"/>
    <xf numFmtId="0" fontId="15" fillId="0" borderId="0" applyNumberFormat="0" applyFill="0" applyBorder="0" applyAlignment="0" applyProtection="0"/>
  </cellStyleXfs>
  <cellXfs count="125">
    <xf numFmtId="0" fontId="0" fillId="0" borderId="0" xfId="0"/>
    <xf numFmtId="0" fontId="0" fillId="5" borderId="1" xfId="0" applyFill="1" applyBorder="1" applyAlignment="1">
      <alignment horizontal="center" vertical="center" wrapText="1"/>
    </xf>
    <xf numFmtId="164" fontId="0" fillId="0" borderId="0" xfId="0" applyNumberFormat="1"/>
    <xf numFmtId="164" fontId="0" fillId="2" borderId="1" xfId="0" applyNumberFormat="1" applyFill="1" applyBorder="1"/>
    <xf numFmtId="0" fontId="0" fillId="7" borderId="2" xfId="0" applyFill="1" applyBorder="1"/>
    <xf numFmtId="164" fontId="0" fillId="7" borderId="2" xfId="0" applyNumberFormat="1" applyFill="1" applyBorder="1"/>
    <xf numFmtId="0" fontId="0" fillId="8" borderId="0" xfId="0" applyFill="1"/>
    <xf numFmtId="0" fontId="6" fillId="0" borderId="0" xfId="0" applyFont="1"/>
    <xf numFmtId="164" fontId="0" fillId="0" borderId="5" xfId="0" applyNumberFormat="1" applyBorder="1"/>
    <xf numFmtId="0" fontId="0" fillId="3" borderId="6" xfId="0" applyFill="1" applyBorder="1" applyProtection="1">
      <protection locked="0"/>
    </xf>
    <xf numFmtId="0" fontId="0" fillId="3" borderId="5" xfId="0" applyFill="1" applyBorder="1" applyProtection="1">
      <protection locked="0"/>
    </xf>
    <xf numFmtId="165" fontId="0" fillId="3" borderId="6" xfId="0" applyNumberFormat="1" applyFill="1" applyBorder="1" applyProtection="1">
      <protection locked="0"/>
    </xf>
    <xf numFmtId="0" fontId="9" fillId="0" borderId="0" xfId="0" applyFont="1"/>
    <xf numFmtId="0" fontId="7" fillId="9" borderId="3" xfId="0" applyFont="1" applyFill="1" applyBorder="1" applyAlignment="1">
      <alignment horizontal="center"/>
    </xf>
    <xf numFmtId="0" fontId="5" fillId="7" borderId="3" xfId="0" applyFont="1" applyFill="1" applyBorder="1" applyAlignment="1">
      <alignment horizontal="center" wrapText="1"/>
    </xf>
    <xf numFmtId="0" fontId="5" fillId="3" borderId="3" xfId="0" applyFont="1" applyFill="1" applyBorder="1" applyAlignment="1">
      <alignment horizontal="center" vertical="center" wrapText="1"/>
    </xf>
    <xf numFmtId="166" fontId="10" fillId="0" borderId="11" xfId="0" applyNumberFormat="1" applyFont="1" applyBorder="1" applyAlignment="1">
      <alignment horizontal="center" vertical="center"/>
    </xf>
    <xf numFmtId="0" fontId="5" fillId="7" borderId="4" xfId="0" applyFont="1" applyFill="1" applyBorder="1" applyAlignment="1">
      <alignment horizontal="center" vertical="center"/>
    </xf>
    <xf numFmtId="167" fontId="0" fillId="3" borderId="6" xfId="0" applyNumberFormat="1" applyFill="1" applyBorder="1" applyProtection="1">
      <protection locked="0"/>
    </xf>
    <xf numFmtId="0" fontId="5" fillId="10" borderId="3" xfId="0" applyFont="1" applyFill="1" applyBorder="1" applyAlignment="1">
      <alignment horizontal="center" vertical="center" wrapText="1"/>
    </xf>
    <xf numFmtId="164" fontId="5" fillId="10" borderId="9" xfId="0" applyNumberFormat="1" applyFont="1" applyFill="1" applyBorder="1" applyAlignment="1">
      <alignment horizontal="center" vertical="center"/>
    </xf>
    <xf numFmtId="164" fontId="5" fillId="7" borderId="10" xfId="0" applyNumberFormat="1" applyFont="1" applyFill="1" applyBorder="1" applyAlignment="1">
      <alignment horizontal="center" vertical="center"/>
    </xf>
    <xf numFmtId="164" fontId="5" fillId="7" borderId="9" xfId="0" applyNumberFormat="1" applyFont="1" applyFill="1" applyBorder="1" applyAlignment="1">
      <alignment horizontal="center" vertical="center"/>
    </xf>
    <xf numFmtId="0" fontId="12" fillId="0" borderId="0" xfId="0" applyFont="1" applyAlignment="1">
      <alignment vertical="center"/>
    </xf>
    <xf numFmtId="0" fontId="0" fillId="0" borderId="0" xfId="0" applyAlignment="1">
      <alignment wrapText="1"/>
    </xf>
    <xf numFmtId="0" fontId="0" fillId="3" borderId="6" xfId="0" applyFill="1" applyBorder="1" applyAlignment="1" applyProtection="1">
      <alignment horizontal="center" vertical="center" wrapText="1"/>
      <protection locked="0"/>
    </xf>
    <xf numFmtId="0" fontId="0" fillId="6" borderId="1" xfId="0" applyFill="1" applyBorder="1" applyAlignment="1">
      <alignment horizontal="center" vertical="center" wrapText="1"/>
    </xf>
    <xf numFmtId="0" fontId="6" fillId="0" borderId="6" xfId="0" applyFont="1" applyBorder="1"/>
    <xf numFmtId="0" fontId="0" fillId="8" borderId="3" xfId="0" applyFill="1" applyBorder="1"/>
    <xf numFmtId="0" fontId="0" fillId="8" borderId="18" xfId="0" applyFill="1" applyBorder="1"/>
    <xf numFmtId="0" fontId="13" fillId="6" borderId="7" xfId="0" applyFont="1" applyFill="1" applyBorder="1" applyAlignment="1">
      <alignment horizontal="centerContinuous" vertical="center"/>
    </xf>
    <xf numFmtId="164" fontId="0" fillId="2" borderId="5" xfId="0" applyNumberFormat="1" applyFill="1" applyBorder="1"/>
    <xf numFmtId="0" fontId="0" fillId="10" borderId="6" xfId="0" applyFill="1" applyBorder="1" applyAlignment="1">
      <alignment horizontal="center" vertical="center" wrapText="1"/>
    </xf>
    <xf numFmtId="164" fontId="8" fillId="4" borderId="21" xfId="0" applyNumberFormat="1" applyFont="1" applyFill="1" applyBorder="1"/>
    <xf numFmtId="0" fontId="0" fillId="5" borderId="0" xfId="0" applyFill="1" applyAlignment="1">
      <alignment horizontal="center" vertical="center" wrapText="1"/>
    </xf>
    <xf numFmtId="0" fontId="18" fillId="11" borderId="24" xfId="0" applyFont="1" applyFill="1" applyBorder="1" applyAlignment="1">
      <alignment horizontal="center" vertical="center" wrapText="1"/>
    </xf>
    <xf numFmtId="0" fontId="18" fillId="11" borderId="25" xfId="0"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166" fontId="0" fillId="3" borderId="5" xfId="0" applyNumberFormat="1" applyFill="1" applyBorder="1" applyProtection="1">
      <protection locked="0"/>
    </xf>
    <xf numFmtId="0" fontId="20" fillId="6" borderId="7" xfId="0" applyFont="1" applyFill="1" applyBorder="1" applyAlignment="1">
      <alignment horizontal="centerContinuous" vertical="center" wrapText="1"/>
    </xf>
    <xf numFmtId="0" fontId="13" fillId="0" borderId="8" xfId="0" applyFont="1" applyBorder="1"/>
    <xf numFmtId="0" fontId="0" fillId="5" borderId="39" xfId="0" applyFill="1" applyBorder="1" applyAlignment="1">
      <alignment horizontal="center" vertical="center" wrapText="1"/>
    </xf>
    <xf numFmtId="166" fontId="10" fillId="0" borderId="40"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34" xfId="0" applyFont="1" applyBorder="1" applyAlignment="1">
      <alignment horizontal="center" vertical="center"/>
    </xf>
    <xf numFmtId="0" fontId="15" fillId="5" borderId="37" xfId="3" applyFill="1" applyBorder="1" applyAlignment="1">
      <alignment horizontal="center" vertical="center" wrapText="1"/>
    </xf>
    <xf numFmtId="0" fontId="15" fillId="5" borderId="38" xfId="3" applyFill="1" applyBorder="1" applyAlignment="1">
      <alignment horizontal="center" vertical="center" wrapText="1"/>
    </xf>
    <xf numFmtId="0" fontId="15" fillId="5" borderId="27" xfId="3"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29" xfId="0" applyFont="1" applyFill="1" applyBorder="1" applyAlignment="1">
      <alignment horizontal="center" vertical="center" wrapText="1"/>
    </xf>
    <xf numFmtId="0" fontId="22" fillId="3" borderId="19" xfId="0" applyFont="1" applyFill="1" applyBorder="1" applyAlignment="1">
      <alignment horizontal="center"/>
    </xf>
    <xf numFmtId="0" fontId="22" fillId="3" borderId="6" xfId="0" applyFont="1" applyFill="1" applyBorder="1" applyAlignment="1">
      <alignment horizontal="center"/>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23" fillId="0" borderId="0" xfId="0" applyFont="1" applyAlignment="1">
      <alignment horizontal="center" vertical="center"/>
    </xf>
    <xf numFmtId="0" fontId="0" fillId="6" borderId="30" xfId="0"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34" xfId="0" applyFill="1" applyBorder="1" applyAlignment="1">
      <alignment horizontal="center" vertical="center" wrapText="1"/>
    </xf>
    <xf numFmtId="0" fontId="2" fillId="6" borderId="30"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0" fillId="6" borderId="31" xfId="0" applyFill="1" applyBorder="1" applyAlignment="1">
      <alignment horizontal="center" vertical="center"/>
    </xf>
    <xf numFmtId="0" fontId="0" fillId="6" borderId="28" xfId="0" applyFill="1" applyBorder="1" applyAlignment="1">
      <alignment horizontal="center" vertical="center"/>
    </xf>
    <xf numFmtId="0" fontId="0" fillId="5" borderId="32" xfId="0" applyFill="1" applyBorder="1" applyAlignment="1">
      <alignment horizontal="center" vertical="center"/>
    </xf>
    <xf numFmtId="0" fontId="0" fillId="5" borderId="0" xfId="0" applyFill="1" applyAlignment="1">
      <alignment horizontal="center" vertical="center"/>
    </xf>
    <xf numFmtId="0" fontId="0" fillId="5" borderId="29" xfId="0" applyFill="1" applyBorder="1" applyAlignment="1">
      <alignment horizontal="center"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0" fillId="0" borderId="34" xfId="0" applyFont="1" applyBorder="1" applyAlignment="1">
      <alignment horizontal="center" vertical="center"/>
    </xf>
    <xf numFmtId="0" fontId="6" fillId="5" borderId="3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14" fillId="6" borderId="30" xfId="0" applyFont="1" applyFill="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left"/>
    </xf>
    <xf numFmtId="0" fontId="0" fillId="0" borderId="12" xfId="0" applyBorder="1" applyAlignment="1">
      <alignment horizontal="left"/>
    </xf>
    <xf numFmtId="0" fontId="0" fillId="0" borderId="16" xfId="0" applyBorder="1" applyAlignment="1">
      <alignment horizontal="left"/>
    </xf>
    <xf numFmtId="0" fontId="0" fillId="5" borderId="41"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42" xfId="0" applyFill="1" applyBorder="1" applyAlignment="1">
      <alignment horizontal="center" vertical="center" wrapText="1"/>
    </xf>
    <xf numFmtId="0" fontId="10" fillId="0" borderId="3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7" xfId="0" applyFont="1" applyBorder="1" applyAlignment="1">
      <alignment horizontal="center" vertical="center" wrapText="1"/>
    </xf>
    <xf numFmtId="0" fontId="2" fillId="6" borderId="32"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29" xfId="0" applyFont="1" applyFill="1" applyBorder="1" applyAlignment="1">
      <alignment horizontal="center" vertical="center" wrapText="1"/>
    </xf>
    <xf numFmtId="0" fontId="24" fillId="6" borderId="0" xfId="0" applyFont="1" applyFill="1" applyAlignment="1">
      <alignment horizontal="center" vertical="center"/>
    </xf>
    <xf numFmtId="0" fontId="10" fillId="0" borderId="33" xfId="0" applyFont="1" applyBorder="1" applyAlignment="1">
      <alignment horizontal="center" wrapText="1"/>
    </xf>
    <xf numFmtId="0" fontId="10" fillId="0" borderId="14" xfId="0" applyFont="1" applyBorder="1" applyAlignment="1">
      <alignment horizontal="center" wrapText="1"/>
    </xf>
    <xf numFmtId="0" fontId="10" fillId="0" borderId="34" xfId="0" applyFont="1" applyBorder="1" applyAlignment="1">
      <alignment horizont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25" fillId="0" borderId="0" xfId="3" applyFont="1" applyAlignment="1">
      <alignment horizontal="center" vertical="center"/>
    </xf>
    <xf numFmtId="0" fontId="0" fillId="5" borderId="15" xfId="0" applyFill="1" applyBorder="1" applyAlignment="1">
      <alignment horizontal="center" vertical="center" wrapText="1"/>
    </xf>
    <xf numFmtId="164" fontId="26" fillId="12" borderId="20" xfId="0" applyNumberFormat="1" applyFont="1" applyFill="1" applyBorder="1" applyAlignment="1" applyProtection="1">
      <alignment vertical="center"/>
      <protection locked="0"/>
    </xf>
  </cellXfs>
  <cellStyles count="4">
    <cellStyle name="Hypertextový odkaz" xfId="3" builtinId="8"/>
    <cellStyle name="Normal 4" xfId="2" xr:uid="{2AD48948-1CC4-4AA3-98F6-22A26D2BEE91}"/>
    <cellStyle name="Normal 5" xfId="1" xr:uid="{4F65812B-98C9-4A2E-9AB3-1D7830994EF2}"/>
    <cellStyle name="Normální" xfId="0" builtinId="0"/>
  </cellStyles>
  <dxfs count="4">
    <dxf>
      <font>
        <color rgb="FF9C0006"/>
      </font>
      <fill>
        <patternFill>
          <bgColor rgb="FFFFC7CE"/>
        </patternFill>
      </fill>
    </dxf>
    <dxf>
      <fill>
        <patternFill>
          <bgColor rgb="FFFFC7CE"/>
        </patternFill>
      </fill>
    </dxf>
    <dxf>
      <font>
        <b/>
        <i val="0"/>
      </font>
    </dxf>
    <dxf>
      <font>
        <color rgb="FF9C0006"/>
      </font>
      <fill>
        <patternFill>
          <bgColor rgb="FFFFC7CE"/>
        </patternFill>
      </fill>
    </dxf>
  </dxfs>
  <tableStyles count="0" defaultTableStyle="TableStyleMedium2" defaultPivotStyle="PivotStyleLight16"/>
  <colors>
    <mruColors>
      <color rgb="FF0000FF"/>
      <color rgb="FFFBCE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erasmus-plus.ec.europa.eu/resources-and-tools/distance-calculator" TargetMode="External"/></Relationships>
</file>

<file path=xl/drawings/drawing1.xml><?xml version="1.0" encoding="utf-8"?>
<xdr:wsDr xmlns:xdr="http://schemas.openxmlformats.org/drawingml/2006/spreadsheetDrawing" xmlns:a="http://schemas.openxmlformats.org/drawingml/2006/main">
  <xdr:twoCellAnchor>
    <xdr:from>
      <xdr:col>19</xdr:col>
      <xdr:colOff>440531</xdr:colOff>
      <xdr:row>11</xdr:row>
      <xdr:rowOff>416719</xdr:rowOff>
    </xdr:from>
    <xdr:to>
      <xdr:col>21</xdr:col>
      <xdr:colOff>428624</xdr:colOff>
      <xdr:row>12</xdr:row>
      <xdr:rowOff>35719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B2E023-63AE-CFBC-BBCF-F8F6D0D8C626}"/>
            </a:ext>
          </a:extLst>
        </xdr:cNvPr>
        <xdr:cNvSpPr/>
      </xdr:nvSpPr>
      <xdr:spPr>
        <a:xfrm>
          <a:off x="20157281" y="7131844"/>
          <a:ext cx="1202531" cy="154781"/>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peu.sharepoint.com/sites/koordinacija/razno/2021/Akreditacije/Alokacija%20bud&#382;eta/call%202022_calculator_guidelines/ESS/ESC%20Grant%20and%20targets%20calculator_2022_nakon_korekcij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Application form data"/>
      <sheetName val="2. Average costs"/>
      <sheetName val="4. Estimated budget - project"/>
      <sheetName val="3. Estimated budget - activity"/>
      <sheetName val="4. Estimated budget EĆprovjera "/>
      <sheetName val="5. Qualitative perf. score"/>
      <sheetName val="Sheet2"/>
      <sheetName val="6. Allocation calculator"/>
      <sheetName val="7. Revised targets"/>
      <sheetName val="Sheet1"/>
      <sheetName val="Real Cost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rasmus-plus.ec.europa.eu/resources-and-tools/distance-calculator" TargetMode="External"/><Relationship Id="rId1" Type="http://schemas.openxmlformats.org/officeDocument/2006/relationships/hyperlink" Target="https://youth.europa.eu/solidarity/organisations/reference-documents-resources_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E59D-8F3A-4991-97B8-E644E3FBC2AB}">
  <dimension ref="A1:AP35"/>
  <sheetViews>
    <sheetView tabSelected="1" zoomScale="80" zoomScaleNormal="80" workbookViewId="0">
      <selection activeCell="M27" sqref="M27"/>
    </sheetView>
  </sheetViews>
  <sheetFormatPr defaultRowHeight="14.4" x14ac:dyDescent="0.3"/>
  <cols>
    <col min="1" max="2" width="24.109375" customWidth="1"/>
    <col min="3" max="3" width="14.44140625" customWidth="1"/>
    <col min="4" max="4" width="25.44140625" customWidth="1"/>
    <col min="5" max="5" width="19.33203125" customWidth="1"/>
    <col min="6" max="6" width="14.5546875" customWidth="1"/>
    <col min="7" max="7" width="13.88671875" customWidth="1"/>
    <col min="8" max="8" width="14.5546875" customWidth="1"/>
    <col min="9" max="9" width="14" customWidth="1"/>
    <col min="10" max="10" width="15.88671875" customWidth="1"/>
    <col min="11" max="11" width="15.5546875" customWidth="1"/>
    <col min="12" max="12" width="13.109375" customWidth="1"/>
    <col min="13" max="13" width="14.44140625" customWidth="1"/>
    <col min="14" max="14" width="14.109375" customWidth="1"/>
    <col min="15" max="15" width="21.88671875" customWidth="1"/>
    <col min="16" max="16" width="20.33203125" customWidth="1"/>
    <col min="17" max="17" width="15.88671875" customWidth="1"/>
    <col min="23" max="24" width="14.88671875" customWidth="1"/>
    <col min="25" max="25" width="19" customWidth="1"/>
  </cols>
  <sheetData>
    <row r="1" spans="1:41" ht="69" customHeight="1" x14ac:dyDescent="0.3">
      <c r="A1" s="42" t="s">
        <v>0</v>
      </c>
      <c r="B1" s="30"/>
      <c r="C1" s="30"/>
      <c r="D1" s="30"/>
      <c r="E1" s="30"/>
      <c r="F1" s="30"/>
      <c r="G1" s="30"/>
      <c r="H1" s="30"/>
      <c r="I1" s="30"/>
      <c r="J1" s="30"/>
      <c r="K1" s="30"/>
      <c r="L1" s="30"/>
      <c r="M1" s="30"/>
      <c r="N1" s="30"/>
      <c r="O1" s="30"/>
      <c r="R1" s="112" t="s">
        <v>1</v>
      </c>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1:41" ht="139.5" customHeight="1" thickBot="1" x14ac:dyDescent="0.35">
      <c r="A2" s="1" t="s">
        <v>2</v>
      </c>
      <c r="B2" s="1" t="s">
        <v>3</v>
      </c>
      <c r="C2" s="1" t="s">
        <v>4</v>
      </c>
      <c r="D2" s="1" t="s">
        <v>5</v>
      </c>
      <c r="E2" s="1" t="s">
        <v>6</v>
      </c>
      <c r="F2" s="1" t="s">
        <v>7</v>
      </c>
      <c r="G2" s="1" t="s">
        <v>8</v>
      </c>
      <c r="H2" s="1" t="s">
        <v>9</v>
      </c>
      <c r="I2" s="1" t="s">
        <v>10</v>
      </c>
      <c r="J2" s="1" t="s">
        <v>11</v>
      </c>
      <c r="K2" s="1" t="s">
        <v>12</v>
      </c>
      <c r="L2" s="1" t="s">
        <v>13</v>
      </c>
      <c r="M2" s="1" t="s">
        <v>14</v>
      </c>
      <c r="N2" s="1" t="s">
        <v>15</v>
      </c>
      <c r="O2" s="1" t="s">
        <v>16</v>
      </c>
      <c r="R2" s="122" t="s">
        <v>17</v>
      </c>
      <c r="S2" s="122"/>
      <c r="T2" s="122"/>
      <c r="U2" s="122"/>
      <c r="V2" s="122"/>
      <c r="W2" s="122"/>
      <c r="X2" s="122"/>
      <c r="Y2" s="122"/>
      <c r="Z2" s="122"/>
      <c r="AA2" s="122"/>
      <c r="AB2" s="122"/>
      <c r="AC2" s="122"/>
      <c r="AD2" s="122"/>
      <c r="AE2" s="122"/>
      <c r="AF2" s="122"/>
      <c r="AG2" s="122"/>
      <c r="AH2" s="122"/>
      <c r="AI2" s="122"/>
      <c r="AJ2" s="122"/>
      <c r="AK2" s="122"/>
      <c r="AL2" s="122"/>
      <c r="AM2" s="122"/>
      <c r="AN2" s="122"/>
      <c r="AO2" s="122"/>
    </row>
    <row r="3" spans="1:41" ht="44.4" customHeight="1" x14ac:dyDescent="0.3">
      <c r="A3" s="32" t="s">
        <v>18</v>
      </c>
      <c r="B3" s="25" t="s">
        <v>86</v>
      </c>
      <c r="C3" s="9">
        <v>1</v>
      </c>
      <c r="D3" s="9">
        <v>1</v>
      </c>
      <c r="E3" s="9"/>
      <c r="F3" s="9">
        <v>1</v>
      </c>
      <c r="G3" s="10">
        <v>360</v>
      </c>
      <c r="H3" s="41">
        <v>422</v>
      </c>
      <c r="I3" s="8">
        <f>C3*238</f>
        <v>238</v>
      </c>
      <c r="J3" s="2">
        <f>IF(B3&lt;&gt;0,VLOOKUP(B3,'2. Host country (venue)'!$A:$D,2,FALSE)*C3*G3,0)</f>
        <v>8640</v>
      </c>
      <c r="K3" s="2">
        <f>IF(B3&lt;&gt;0,VLOOKUP(B3,'2. Host country (venue)'!$A:$D,3,FALSE)*D3*G3,0)</f>
        <v>2880</v>
      </c>
      <c r="L3" s="2">
        <f>IF(B3&lt;&gt;0,VLOOKUP(B3,'2. Host country (venue)'!$A:$D,4,FALSE)*C3*G3,0)</f>
        <v>2520</v>
      </c>
      <c r="M3" s="31">
        <f>E3*150</f>
        <v>0</v>
      </c>
      <c r="N3" s="3">
        <f>F3*609</f>
        <v>609</v>
      </c>
      <c r="O3" s="11"/>
      <c r="R3" s="73" t="s">
        <v>20</v>
      </c>
      <c r="S3" s="65"/>
      <c r="T3" s="65"/>
      <c r="U3" s="65"/>
      <c r="V3" s="65"/>
      <c r="W3" s="65"/>
      <c r="X3" s="65"/>
      <c r="Y3" s="66"/>
      <c r="AA3" s="73" t="s">
        <v>21</v>
      </c>
      <c r="AB3" s="65"/>
      <c r="AC3" s="65"/>
      <c r="AD3" s="65"/>
      <c r="AE3" s="65"/>
      <c r="AF3" s="65"/>
      <c r="AG3" s="66"/>
      <c r="AI3" s="64" t="s">
        <v>22</v>
      </c>
      <c r="AJ3" s="65"/>
      <c r="AK3" s="65"/>
      <c r="AL3" s="65"/>
      <c r="AM3" s="65"/>
      <c r="AN3" s="65"/>
      <c r="AO3" s="66"/>
    </row>
    <row r="4" spans="1:41" ht="42.9" customHeight="1" x14ac:dyDescent="0.3">
      <c r="A4" s="32" t="s">
        <v>23</v>
      </c>
      <c r="B4" s="25"/>
      <c r="C4" s="9"/>
      <c r="D4" s="9"/>
      <c r="E4" s="9"/>
      <c r="F4" s="9"/>
      <c r="G4" s="10"/>
      <c r="H4" s="41"/>
      <c r="I4" s="8">
        <f t="shared" ref="I4:I12" si="0">C4*238</f>
        <v>0</v>
      </c>
      <c r="J4" s="2">
        <f>IF(B4&lt;&gt;0,VLOOKUP(B4,'2. Host country (venue)'!$A:$D,2,FALSE)*C4*G4,0)</f>
        <v>0</v>
      </c>
      <c r="K4" s="2">
        <f>IF(B4&lt;&gt;0,VLOOKUP(B4,'2. Host country (venue)'!$A:$D,3,FALSE)*D4*G4,0)</f>
        <v>0</v>
      </c>
      <c r="L4" s="2">
        <f>IF(B4&lt;&gt;0,VLOOKUP(B4,'2. Host country (venue)'!$A:$D,4,FALSE)*C4*G4,0)</f>
        <v>0</v>
      </c>
      <c r="M4" s="31">
        <f t="shared" ref="M4:M12" si="1">E4*150</f>
        <v>0</v>
      </c>
      <c r="N4" s="3">
        <f t="shared" ref="N4:N22" si="2">F4*609</f>
        <v>0</v>
      </c>
      <c r="O4" s="11"/>
      <c r="R4" s="70" t="s">
        <v>24</v>
      </c>
      <c r="S4" s="71"/>
      <c r="T4" s="71"/>
      <c r="U4" s="71"/>
      <c r="V4" s="71"/>
      <c r="W4" s="123"/>
      <c r="X4" s="34" t="s">
        <v>25</v>
      </c>
      <c r="Y4" s="44" t="s">
        <v>26</v>
      </c>
      <c r="AA4" s="100" t="s">
        <v>24</v>
      </c>
      <c r="AB4" s="101"/>
      <c r="AC4" s="101"/>
      <c r="AD4" s="101"/>
      <c r="AE4" s="101"/>
      <c r="AF4" s="101"/>
      <c r="AG4" s="102"/>
      <c r="AI4" s="100" t="s">
        <v>24</v>
      </c>
      <c r="AJ4" s="101"/>
      <c r="AK4" s="101"/>
      <c r="AL4" s="101"/>
      <c r="AM4" s="101"/>
      <c r="AN4" s="101"/>
      <c r="AO4" s="102"/>
    </row>
    <row r="5" spans="1:41" ht="41.1" customHeight="1" thickBot="1" x14ac:dyDescent="0.35">
      <c r="A5" s="32" t="s">
        <v>27</v>
      </c>
      <c r="B5" s="25"/>
      <c r="C5" s="9"/>
      <c r="D5" s="9"/>
      <c r="E5" s="9"/>
      <c r="F5" s="9"/>
      <c r="G5" s="10"/>
      <c r="H5" s="10"/>
      <c r="I5" s="8">
        <f t="shared" si="0"/>
        <v>0</v>
      </c>
      <c r="J5" s="2">
        <f>IF(B5&lt;&gt;0,VLOOKUP(B5,'2. Host country (venue)'!$A:$D,2,FALSE)*C5*G5,0)</f>
        <v>0</v>
      </c>
      <c r="K5" s="2">
        <f>IF(B5&lt;&gt;0,VLOOKUP(B5,'2. Host country (venue)'!$A:$D,3,FALSE)*D5*G5,0)</f>
        <v>0</v>
      </c>
      <c r="L5" s="2">
        <f>IF(B5&lt;&gt;0,VLOOKUP(B5,'2. Host country (venue)'!$A:$D,4,FALSE)*C5*G5,0)</f>
        <v>0</v>
      </c>
      <c r="M5" s="31">
        <f t="shared" si="1"/>
        <v>0</v>
      </c>
      <c r="N5" s="3">
        <f t="shared" si="2"/>
        <v>0</v>
      </c>
      <c r="O5" s="11"/>
      <c r="R5" s="97" t="s">
        <v>28</v>
      </c>
      <c r="S5" s="98"/>
      <c r="T5" s="98"/>
      <c r="U5" s="98"/>
      <c r="V5" s="98"/>
      <c r="W5" s="99"/>
      <c r="X5" s="16">
        <v>28</v>
      </c>
      <c r="Y5" s="45">
        <v>56</v>
      </c>
      <c r="AA5" s="113" t="s">
        <v>29</v>
      </c>
      <c r="AB5" s="114"/>
      <c r="AC5" s="114"/>
      <c r="AD5" s="114"/>
      <c r="AE5" s="114"/>
      <c r="AF5" s="114"/>
      <c r="AG5" s="115"/>
      <c r="AI5" s="119" t="s">
        <v>30</v>
      </c>
      <c r="AJ5" s="120"/>
      <c r="AK5" s="120"/>
      <c r="AL5" s="120"/>
      <c r="AM5" s="120"/>
      <c r="AN5" s="120"/>
      <c r="AO5" s="121"/>
    </row>
    <row r="6" spans="1:41" ht="44.4" customHeight="1" thickBot="1" x14ac:dyDescent="0.35">
      <c r="A6" s="32" t="s">
        <v>31</v>
      </c>
      <c r="B6" s="25"/>
      <c r="C6" s="9"/>
      <c r="D6" s="9"/>
      <c r="E6" s="9"/>
      <c r="F6" s="9"/>
      <c r="G6" s="10"/>
      <c r="H6" s="10"/>
      <c r="I6" s="8">
        <f t="shared" si="0"/>
        <v>0</v>
      </c>
      <c r="J6" s="2">
        <f>IF(B6&lt;&gt;0,VLOOKUP(B6,'2. Host country (venue)'!$A:$D,2,FALSE)*C6*G6,0)</f>
        <v>0</v>
      </c>
      <c r="K6" s="2">
        <f>IF(B6&lt;&gt;0,VLOOKUP(B6,'2. Host country (venue)'!$A:$D,3,FALSE)*D6*G6,0)</f>
        <v>0</v>
      </c>
      <c r="L6" s="2">
        <f>IF(B6&lt;&gt;0,VLOOKUP(B6,'2. Host country (venue)'!$A:$D,4,FALSE)*C6*G6,0)</f>
        <v>0</v>
      </c>
      <c r="M6" s="31">
        <f t="shared" si="1"/>
        <v>0</v>
      </c>
      <c r="N6" s="3">
        <f t="shared" si="2"/>
        <v>0</v>
      </c>
      <c r="O6" s="11"/>
      <c r="R6" s="97" t="s">
        <v>32</v>
      </c>
      <c r="S6" s="98"/>
      <c r="T6" s="98"/>
      <c r="U6" s="98"/>
      <c r="V6" s="98"/>
      <c r="W6" s="99"/>
      <c r="X6" s="16">
        <v>211</v>
      </c>
      <c r="Y6" s="45">
        <v>285</v>
      </c>
      <c r="AA6" s="116" t="s">
        <v>33</v>
      </c>
      <c r="AB6" s="117"/>
      <c r="AC6" s="117"/>
      <c r="AD6" s="117"/>
      <c r="AE6" s="117"/>
      <c r="AF6" s="117"/>
      <c r="AG6" s="118"/>
    </row>
    <row r="7" spans="1:41" ht="42" customHeight="1" x14ac:dyDescent="0.3">
      <c r="A7" s="32" t="s">
        <v>34</v>
      </c>
      <c r="B7" s="25"/>
      <c r="C7" s="9"/>
      <c r="D7" s="9"/>
      <c r="E7" s="9"/>
      <c r="F7" s="9"/>
      <c r="G7" s="10"/>
      <c r="H7" s="10"/>
      <c r="I7" s="8">
        <f t="shared" si="0"/>
        <v>0</v>
      </c>
      <c r="J7" s="2">
        <f>IF(B7&lt;&gt;0,VLOOKUP(B7,'2. Host country (venue)'!$A:$D,2,FALSE)*C7*G7,0)</f>
        <v>0</v>
      </c>
      <c r="K7" s="2">
        <f>IF(B7&lt;&gt;0,VLOOKUP(B7,'2. Host country (venue)'!$A:$D,3,FALSE)*D7*G7,0)</f>
        <v>0</v>
      </c>
      <c r="L7" s="2">
        <f>IF(B7&lt;&gt;0,VLOOKUP(B7,'2. Host country (venue)'!$A:$D,4,FALSE)*C7*G7,0)</f>
        <v>0</v>
      </c>
      <c r="M7" s="31">
        <f t="shared" si="1"/>
        <v>0</v>
      </c>
      <c r="N7" s="3">
        <f t="shared" si="2"/>
        <v>0</v>
      </c>
      <c r="O7" s="18"/>
      <c r="R7" s="97" t="s">
        <v>35</v>
      </c>
      <c r="S7" s="98"/>
      <c r="T7" s="98"/>
      <c r="U7" s="98"/>
      <c r="V7" s="98"/>
      <c r="W7" s="99"/>
      <c r="X7" s="16">
        <v>309</v>
      </c>
      <c r="Y7" s="45">
        <v>417</v>
      </c>
      <c r="AI7" s="94" t="s">
        <v>36</v>
      </c>
      <c r="AJ7" s="65"/>
      <c r="AK7" s="65"/>
      <c r="AL7" s="65"/>
      <c r="AM7" s="65"/>
      <c r="AN7" s="65"/>
      <c r="AO7" s="66"/>
    </row>
    <row r="8" spans="1:41" ht="42" customHeight="1" thickBot="1" x14ac:dyDescent="0.35">
      <c r="A8" s="32" t="s">
        <v>37</v>
      </c>
      <c r="B8" s="25"/>
      <c r="C8" s="9"/>
      <c r="D8" s="9"/>
      <c r="E8" s="9"/>
      <c r="F8" s="9"/>
      <c r="G8" s="10"/>
      <c r="H8" s="10"/>
      <c r="I8" s="8">
        <f t="shared" si="0"/>
        <v>0</v>
      </c>
      <c r="J8" s="2">
        <f>IF(B8&lt;&gt;0,VLOOKUP(B8,'2. Host country (venue)'!$A:$D,2,FALSE)*C8*G8,0)</f>
        <v>0</v>
      </c>
      <c r="K8" s="2">
        <f>IF(B8&lt;&gt;0,VLOOKUP(B8,'2. Host country (venue)'!$A:$D,3,FALSE)*D8*G8,0)</f>
        <v>0</v>
      </c>
      <c r="L8" s="2">
        <f>IF(B8&lt;&gt;0,VLOOKUP(B8,'2. Host country (venue)'!$A:$D,4,FALSE)*C8*G8,0)</f>
        <v>0</v>
      </c>
      <c r="M8" s="31">
        <f t="shared" si="1"/>
        <v>0</v>
      </c>
      <c r="N8" s="3">
        <f t="shared" si="2"/>
        <v>0</v>
      </c>
      <c r="O8" s="18"/>
      <c r="R8" s="97" t="s">
        <v>38</v>
      </c>
      <c r="S8" s="98"/>
      <c r="T8" s="98"/>
      <c r="U8" s="98"/>
      <c r="V8" s="98"/>
      <c r="W8" s="99"/>
      <c r="X8" s="16">
        <v>395</v>
      </c>
      <c r="Y8" s="45">
        <v>535</v>
      </c>
      <c r="AI8" s="100" t="s">
        <v>39</v>
      </c>
      <c r="AJ8" s="101"/>
      <c r="AK8" s="101"/>
      <c r="AL8" s="101"/>
      <c r="AM8" s="101"/>
      <c r="AN8" s="101"/>
      <c r="AO8" s="102"/>
    </row>
    <row r="9" spans="1:41" ht="42" customHeight="1" x14ac:dyDescent="0.3">
      <c r="A9" s="32" t="s">
        <v>40</v>
      </c>
      <c r="B9" s="25"/>
      <c r="C9" s="9"/>
      <c r="D9" s="9"/>
      <c r="E9" s="9"/>
      <c r="F9" s="9"/>
      <c r="G9" s="10"/>
      <c r="H9" s="10"/>
      <c r="I9" s="8">
        <f t="shared" si="0"/>
        <v>0</v>
      </c>
      <c r="J9" s="2">
        <f>IF(B9&lt;&gt;0,VLOOKUP(B9,'2. Host country (venue)'!$A:$D,2,FALSE)*C9*G9,0)</f>
        <v>0</v>
      </c>
      <c r="K9" s="2">
        <f>IF(B9&lt;&gt;0,VLOOKUP(B9,'2. Host country (venue)'!$A:$D,3,FALSE)*D9*G9,0)</f>
        <v>0</v>
      </c>
      <c r="L9" s="2">
        <f>IF(B9&lt;&gt;0,VLOOKUP(B9,'2. Host country (venue)'!$A:$D,4,FALSE)*C9*G9,0)</f>
        <v>0</v>
      </c>
      <c r="M9" s="31">
        <f t="shared" si="1"/>
        <v>0</v>
      </c>
      <c r="N9" s="3">
        <f t="shared" si="2"/>
        <v>0</v>
      </c>
      <c r="O9" s="18"/>
      <c r="R9" s="97" t="s">
        <v>41</v>
      </c>
      <c r="S9" s="98"/>
      <c r="T9" s="98"/>
      <c r="U9" s="98"/>
      <c r="V9" s="98"/>
      <c r="W9" s="99"/>
      <c r="X9" s="16">
        <v>580</v>
      </c>
      <c r="Y9" s="45">
        <v>785</v>
      </c>
      <c r="AA9" s="73" t="s">
        <v>42</v>
      </c>
      <c r="AB9" s="65"/>
      <c r="AC9" s="65"/>
      <c r="AD9" s="65"/>
      <c r="AE9" s="65"/>
      <c r="AF9" s="65"/>
      <c r="AG9" s="66"/>
      <c r="AI9" s="103" t="s">
        <v>43</v>
      </c>
      <c r="AJ9" s="104"/>
      <c r="AK9" s="104"/>
      <c r="AL9" s="104"/>
      <c r="AM9" s="104"/>
      <c r="AN9" s="104"/>
      <c r="AO9" s="105"/>
    </row>
    <row r="10" spans="1:41" ht="42" customHeight="1" thickBot="1" x14ac:dyDescent="0.35">
      <c r="A10" s="32" t="s">
        <v>44</v>
      </c>
      <c r="B10" s="25"/>
      <c r="C10" s="9"/>
      <c r="D10" s="9"/>
      <c r="E10" s="9"/>
      <c r="F10" s="9"/>
      <c r="G10" s="10"/>
      <c r="H10" s="10"/>
      <c r="I10" s="8">
        <f t="shared" si="0"/>
        <v>0</v>
      </c>
      <c r="J10" s="2">
        <f>IF(B10&lt;&gt;0,VLOOKUP(B10,'2. Host country (venue)'!$A:$D,2,FALSE)*C10*G10,0)</f>
        <v>0</v>
      </c>
      <c r="K10" s="2">
        <f>IF(B10&lt;&gt;0,VLOOKUP(B10,'2. Host country (venue)'!$A:$D,3,FALSE)*D10*G10,0)</f>
        <v>0</v>
      </c>
      <c r="L10" s="2">
        <f>IF(B10&lt;&gt;0,VLOOKUP(B10,'2. Host country (venue)'!$A:$D,4,FALSE)*C10*G10,0)</f>
        <v>0</v>
      </c>
      <c r="M10" s="31">
        <f t="shared" si="1"/>
        <v>0</v>
      </c>
      <c r="N10" s="3">
        <f t="shared" si="2"/>
        <v>0</v>
      </c>
      <c r="O10" s="18"/>
      <c r="R10" s="97" t="s">
        <v>45</v>
      </c>
      <c r="S10" s="98"/>
      <c r="T10" s="98"/>
      <c r="U10" s="98"/>
      <c r="V10" s="98"/>
      <c r="W10" s="99"/>
      <c r="X10" s="16">
        <v>1188</v>
      </c>
      <c r="Y10" s="45">
        <v>1188</v>
      </c>
      <c r="AA10" s="109"/>
      <c r="AB10" s="110"/>
      <c r="AC10" s="110"/>
      <c r="AD10" s="110"/>
      <c r="AE10" s="110"/>
      <c r="AF10" s="110"/>
      <c r="AG10" s="111"/>
      <c r="AI10" s="106"/>
      <c r="AJ10" s="107"/>
      <c r="AK10" s="107"/>
      <c r="AL10" s="107"/>
      <c r="AM10" s="107"/>
      <c r="AN10" s="107"/>
      <c r="AO10" s="108"/>
    </row>
    <row r="11" spans="1:41" ht="42" customHeight="1" x14ac:dyDescent="0.3">
      <c r="A11" s="32" t="s">
        <v>46</v>
      </c>
      <c r="B11" s="25"/>
      <c r="C11" s="9"/>
      <c r="D11" s="9"/>
      <c r="E11" s="9"/>
      <c r="F11" s="9"/>
      <c r="G11" s="10"/>
      <c r="H11" s="10"/>
      <c r="I11" s="8">
        <f t="shared" si="0"/>
        <v>0</v>
      </c>
      <c r="J11" s="2">
        <f>IF(B11&lt;&gt;0,VLOOKUP(B11,'2. Host country (venue)'!$A:$D,2,FALSE)*C11*G11,0)</f>
        <v>0</v>
      </c>
      <c r="K11" s="2">
        <f>IF(B11&lt;&gt;0,VLOOKUP(B11,'2. Host country (venue)'!$A:$D,3,FALSE)*D11*G11,0)</f>
        <v>0</v>
      </c>
      <c r="L11" s="2">
        <f>IF(B11&lt;&gt;0,VLOOKUP(B11,'2. Host country (venue)'!$A:$D,4,FALSE)*C11*G11,0)</f>
        <v>0</v>
      </c>
      <c r="M11" s="31">
        <f t="shared" si="1"/>
        <v>0</v>
      </c>
      <c r="N11" s="3">
        <f t="shared" si="2"/>
        <v>0</v>
      </c>
      <c r="O11" s="18"/>
      <c r="R11" s="97" t="s">
        <v>47</v>
      </c>
      <c r="S11" s="98"/>
      <c r="T11" s="98"/>
      <c r="U11" s="98"/>
      <c r="V11" s="98"/>
      <c r="W11" s="99"/>
      <c r="X11" s="16">
        <v>1735</v>
      </c>
      <c r="Y11" s="45">
        <v>1735</v>
      </c>
      <c r="AA11" s="67"/>
      <c r="AB11" s="68"/>
      <c r="AC11" s="68"/>
      <c r="AD11" s="68"/>
      <c r="AE11" s="68"/>
      <c r="AF11" s="68"/>
      <c r="AG11" s="69"/>
    </row>
    <row r="12" spans="1:41" ht="42" customHeight="1" x14ac:dyDescent="0.3">
      <c r="A12" s="32" t="s">
        <v>48</v>
      </c>
      <c r="B12" s="25"/>
      <c r="C12" s="9"/>
      <c r="D12" s="9"/>
      <c r="E12" s="9"/>
      <c r="F12" s="9"/>
      <c r="G12" s="10"/>
      <c r="H12" s="10"/>
      <c r="I12" s="8">
        <f t="shared" si="0"/>
        <v>0</v>
      </c>
      <c r="J12" s="2">
        <f>IF(B12&lt;&gt;0,VLOOKUP(B12,'2. Host country (venue)'!$A:$D,2,FALSE)*C12*G12,0)</f>
        <v>0</v>
      </c>
      <c r="K12" s="2">
        <f>IF(B12&lt;&gt;0,VLOOKUP(B12,'2. Host country (venue)'!$A:$D,3,FALSE)*D12*G12,0)</f>
        <v>0</v>
      </c>
      <c r="L12" s="2">
        <f>IF(B12&lt;&gt;0,VLOOKUP(B12,'2. Host country (venue)'!$A:$D,4,FALSE)*C12*G12,0)</f>
        <v>0</v>
      </c>
      <c r="M12" s="31">
        <f t="shared" si="1"/>
        <v>0</v>
      </c>
      <c r="N12" s="3">
        <f t="shared" si="2"/>
        <v>0</v>
      </c>
      <c r="O12" s="18"/>
      <c r="R12" s="52" t="s">
        <v>49</v>
      </c>
      <c r="S12" s="53"/>
      <c r="T12" s="53"/>
      <c r="U12" s="53"/>
      <c r="V12" s="53"/>
      <c r="W12" s="53"/>
      <c r="X12" s="53"/>
      <c r="Y12" s="54"/>
      <c r="AA12" s="70" t="s">
        <v>24</v>
      </c>
      <c r="AB12" s="71"/>
      <c r="AC12" s="71"/>
      <c r="AD12" s="71"/>
      <c r="AE12" s="71"/>
      <c r="AF12" s="71"/>
      <c r="AG12" s="72"/>
    </row>
    <row r="13" spans="1:41" ht="46.5" customHeight="1" x14ac:dyDescent="0.3">
      <c r="A13" s="32" t="s">
        <v>50</v>
      </c>
      <c r="B13" s="25"/>
      <c r="C13" s="9"/>
      <c r="D13" s="9"/>
      <c r="E13" s="9"/>
      <c r="F13" s="9"/>
      <c r="G13" s="10"/>
      <c r="H13" s="10"/>
      <c r="I13" s="8">
        <f>C13*125</f>
        <v>0</v>
      </c>
      <c r="J13" s="2">
        <f>IF(B13&lt;&gt;0,VLOOKUP(B13,'2. Host country (venue)'!$A:$D,2,FALSE)*C13*G13,0)</f>
        <v>0</v>
      </c>
      <c r="K13" s="2">
        <f>IF(B13&lt;&gt;0,VLOOKUP(B13,'2. Host country (venue)'!$A:$D,3,FALSE)*D13*G13,0)</f>
        <v>0</v>
      </c>
      <c r="L13" s="2">
        <f>IF(B13&lt;&gt;0,VLOOKUP(B13,'2. Host country (venue)'!$A:$D,4,FALSE)*C13*G13,0)</f>
        <v>0</v>
      </c>
      <c r="M13" s="28"/>
      <c r="N13" s="3">
        <f t="shared" si="2"/>
        <v>0</v>
      </c>
      <c r="O13" s="11"/>
      <c r="R13" s="55"/>
      <c r="S13" s="56"/>
      <c r="T13" s="56"/>
      <c r="U13" s="56"/>
      <c r="V13" s="56"/>
      <c r="W13" s="56"/>
      <c r="X13" s="56"/>
      <c r="Y13" s="57"/>
      <c r="AA13" s="74" t="s">
        <v>86</v>
      </c>
      <c r="AB13" s="75"/>
      <c r="AC13" s="75"/>
      <c r="AD13" s="75"/>
      <c r="AE13" s="76"/>
      <c r="AF13" s="95">
        <f>IF(AA13&lt;&gt;0,VLOOKUP(AA13,'2. Host country (venue)'!$A:$D,2,FALSE),0)</f>
        <v>24</v>
      </c>
      <c r="AG13" s="96"/>
    </row>
    <row r="14" spans="1:41" ht="42.9" customHeight="1" thickBot="1" x14ac:dyDescent="0.35">
      <c r="A14" s="32" t="s">
        <v>52</v>
      </c>
      <c r="B14" s="25"/>
      <c r="C14" s="9"/>
      <c r="D14" s="9"/>
      <c r="E14" s="9"/>
      <c r="F14" s="9"/>
      <c r="G14" s="10"/>
      <c r="H14" s="10"/>
      <c r="I14" s="8">
        <f t="shared" ref="I14:I22" si="3">C14*125</f>
        <v>0</v>
      </c>
      <c r="J14" s="2">
        <f>IF(B14&lt;&gt;0,VLOOKUP(B14,'2. Host country (venue)'!$A:$D,2,FALSE)*C14*G14,0)</f>
        <v>0</v>
      </c>
      <c r="K14" s="2">
        <f>IF(B14&lt;&gt;0,VLOOKUP(B14,'2. Host country (venue)'!$A:$D,3,FALSE)*D14*G14,0)</f>
        <v>0</v>
      </c>
      <c r="L14" s="2">
        <f>IF(B14&lt;&gt;0,VLOOKUP(B14,'2. Host country (venue)'!$A:$D,4,FALSE)*C14*G14,0)</f>
        <v>0</v>
      </c>
      <c r="M14" s="28"/>
      <c r="N14" s="3">
        <f t="shared" si="2"/>
        <v>0</v>
      </c>
      <c r="O14" s="11"/>
      <c r="R14" s="49" t="s">
        <v>53</v>
      </c>
      <c r="S14" s="50"/>
      <c r="T14" s="50"/>
      <c r="U14" s="50"/>
      <c r="V14" s="50"/>
      <c r="W14" s="50"/>
      <c r="X14" s="50"/>
      <c r="Y14" s="51"/>
      <c r="AA14" s="60" t="s">
        <v>54</v>
      </c>
      <c r="AB14" s="61"/>
      <c r="AC14" s="61"/>
      <c r="AD14" s="61"/>
      <c r="AE14" s="61"/>
      <c r="AF14" s="61" t="s">
        <v>55</v>
      </c>
      <c r="AG14" s="62"/>
    </row>
    <row r="15" spans="1:41" ht="47.4" customHeight="1" thickBot="1" x14ac:dyDescent="0.35">
      <c r="A15" s="32" t="s">
        <v>56</v>
      </c>
      <c r="B15" s="25"/>
      <c r="C15" s="9"/>
      <c r="D15" s="9"/>
      <c r="E15" s="9"/>
      <c r="F15" s="9"/>
      <c r="G15" s="10"/>
      <c r="H15" s="10"/>
      <c r="I15" s="8">
        <f t="shared" si="3"/>
        <v>0</v>
      </c>
      <c r="J15" s="2">
        <f>IF(B15&lt;&gt;0,VLOOKUP(B15,'2. Host country (venue)'!$A:$D,2,FALSE)*C15*G15,0)</f>
        <v>0</v>
      </c>
      <c r="K15" s="2">
        <f>IF(B15&lt;&gt;0,VLOOKUP(B15,'2. Host country (venue)'!$A:$D,3,FALSE)*D15*G15,0)</f>
        <v>0</v>
      </c>
      <c r="L15" s="2">
        <f>IF(B15&lt;&gt;0,VLOOKUP(B15,'2. Host country (venue)'!$A:$D,4,FALSE)*C15*G15,0)</f>
        <v>0</v>
      </c>
      <c r="M15" s="29"/>
      <c r="N15" s="3">
        <f t="shared" si="2"/>
        <v>0</v>
      </c>
      <c r="O15" s="11"/>
      <c r="R15" s="91"/>
      <c r="S15" s="92"/>
      <c r="T15" s="92"/>
      <c r="U15" s="92"/>
      <c r="V15" s="92"/>
      <c r="W15" s="92"/>
      <c r="X15" s="92"/>
      <c r="Y15" s="93"/>
      <c r="AA15" s="73" t="s">
        <v>57</v>
      </c>
      <c r="AB15" s="65"/>
      <c r="AC15" s="65"/>
      <c r="AD15" s="65"/>
      <c r="AE15" s="65"/>
      <c r="AF15" s="65"/>
      <c r="AG15" s="66"/>
    </row>
    <row r="16" spans="1:41" ht="51.75" customHeight="1" x14ac:dyDescent="0.3">
      <c r="A16" s="32" t="s">
        <v>58</v>
      </c>
      <c r="B16" s="25"/>
      <c r="C16" s="9"/>
      <c r="D16" s="9"/>
      <c r="E16" s="9"/>
      <c r="F16" s="9"/>
      <c r="G16" s="10"/>
      <c r="H16" s="10"/>
      <c r="I16" s="8">
        <f t="shared" si="3"/>
        <v>0</v>
      </c>
      <c r="J16" s="2">
        <f>IF(B16&lt;&gt;0,VLOOKUP(B16,'2. Host country (venue)'!$A:$D,2,FALSE)*C16*G16,0)</f>
        <v>0</v>
      </c>
      <c r="K16" s="2">
        <f>IF(B16&lt;&gt;0,VLOOKUP(B16,'2. Host country (venue)'!$A:$D,3,FALSE)*D16*G16,0)</f>
        <v>0</v>
      </c>
      <c r="L16" s="2">
        <f>IF(B16&lt;&gt;0,VLOOKUP(B16,'2. Host country (venue)'!$A:$D,4,FALSE)*C16*G16,0)</f>
        <v>0</v>
      </c>
      <c r="M16" s="29"/>
      <c r="N16" s="3">
        <f t="shared" si="2"/>
        <v>0</v>
      </c>
      <c r="O16" s="11"/>
      <c r="R16" s="64" t="s">
        <v>59</v>
      </c>
      <c r="S16" s="77"/>
      <c r="T16" s="77"/>
      <c r="U16" s="77"/>
      <c r="V16" s="77"/>
      <c r="W16" s="77"/>
      <c r="X16" s="77"/>
      <c r="Y16" s="78"/>
      <c r="AA16" s="67"/>
      <c r="AB16" s="68"/>
      <c r="AC16" s="68"/>
      <c r="AD16" s="68"/>
      <c r="AE16" s="68"/>
      <c r="AF16" s="68"/>
      <c r="AG16" s="69"/>
    </row>
    <row r="17" spans="1:42" ht="47.1" customHeight="1" x14ac:dyDescent="0.3">
      <c r="A17" s="32" t="s">
        <v>60</v>
      </c>
      <c r="B17" s="25"/>
      <c r="C17" s="9"/>
      <c r="D17" s="9"/>
      <c r="E17" s="9"/>
      <c r="F17" s="9"/>
      <c r="G17" s="10"/>
      <c r="H17" s="10"/>
      <c r="I17" s="8">
        <f t="shared" si="3"/>
        <v>0</v>
      </c>
      <c r="J17" s="2">
        <f>IF(B17&lt;&gt;0,VLOOKUP(B17,'2. Host country (venue)'!$A:$D,2,FALSE)*C17*G17,0)</f>
        <v>0</v>
      </c>
      <c r="K17" s="2">
        <f>IF(B17&lt;&gt;0,VLOOKUP(B17,'2. Host country (venue)'!$A:$D,3,FALSE)*D17*G17,0)</f>
        <v>0</v>
      </c>
      <c r="L17" s="2">
        <f>IF(B17&lt;&gt;0,VLOOKUP(B17,'2. Host country (venue)'!$A:$D,4,FALSE)*C17*G17,0)</f>
        <v>0</v>
      </c>
      <c r="M17" s="29"/>
      <c r="N17" s="3">
        <f t="shared" si="2"/>
        <v>0</v>
      </c>
      <c r="O17" s="11"/>
      <c r="R17" s="79" t="s">
        <v>24</v>
      </c>
      <c r="S17" s="80"/>
      <c r="T17" s="80"/>
      <c r="U17" s="80"/>
      <c r="V17" s="80"/>
      <c r="W17" s="80"/>
      <c r="X17" s="80"/>
      <c r="Y17" s="81"/>
      <c r="AA17" s="70" t="s">
        <v>24</v>
      </c>
      <c r="AB17" s="71"/>
      <c r="AC17" s="71"/>
      <c r="AD17" s="71"/>
      <c r="AE17" s="71"/>
      <c r="AF17" s="71"/>
      <c r="AG17" s="72"/>
    </row>
    <row r="18" spans="1:42" ht="47.1" customHeight="1" x14ac:dyDescent="0.3">
      <c r="A18" s="32" t="s">
        <v>61</v>
      </c>
      <c r="B18" s="25"/>
      <c r="C18" s="9"/>
      <c r="D18" s="9"/>
      <c r="E18" s="9"/>
      <c r="F18" s="9"/>
      <c r="G18" s="10"/>
      <c r="H18" s="10"/>
      <c r="I18" s="8">
        <f t="shared" si="3"/>
        <v>0</v>
      </c>
      <c r="J18" s="2">
        <f>IF(B18&lt;&gt;0,VLOOKUP(B18,'2. Host country (venue)'!$A:$D,2,FALSE)*C18*G18,0)</f>
        <v>0</v>
      </c>
      <c r="K18" s="2">
        <f>IF(B18&lt;&gt;0,VLOOKUP(B18,'2. Host country (venue)'!$A:$D,3,FALSE)*D18*G18,0)</f>
        <v>0</v>
      </c>
      <c r="L18" s="2">
        <f>IF(B18&lt;&gt;0,VLOOKUP(B18,'2. Host country (venue)'!$A:$D,4,FALSE)*C18*G18,0)</f>
        <v>0</v>
      </c>
      <c r="M18" s="6"/>
      <c r="N18" s="3">
        <f t="shared" si="2"/>
        <v>0</v>
      </c>
      <c r="O18" s="11"/>
      <c r="R18" s="82" t="s">
        <v>62</v>
      </c>
      <c r="S18" s="83"/>
      <c r="T18" s="83"/>
      <c r="U18" s="83"/>
      <c r="V18" s="83"/>
      <c r="W18" s="83"/>
      <c r="X18" s="83"/>
      <c r="Y18" s="84"/>
      <c r="AA18" s="74" t="s">
        <v>86</v>
      </c>
      <c r="AB18" s="75"/>
      <c r="AC18" s="75"/>
      <c r="AD18" s="75"/>
      <c r="AE18" s="76"/>
      <c r="AF18" s="47">
        <f>IF(AA18&lt;&gt;0,VLOOKUP(AA18,'2. Host country (venue)'!$A:$D,3,FALSE),0)</f>
        <v>8</v>
      </c>
      <c r="AG18" s="48"/>
    </row>
    <row r="19" spans="1:42" ht="47.1" customHeight="1" thickBot="1" x14ac:dyDescent="0.35">
      <c r="A19" s="32" t="s">
        <v>63</v>
      </c>
      <c r="B19" s="25"/>
      <c r="C19" s="9"/>
      <c r="D19" s="9"/>
      <c r="E19" s="9"/>
      <c r="F19" s="9"/>
      <c r="G19" s="10"/>
      <c r="H19" s="10"/>
      <c r="I19" s="8">
        <f t="shared" si="3"/>
        <v>0</v>
      </c>
      <c r="J19" s="2">
        <f>IF(B19&lt;&gt;0,VLOOKUP(B19,'2. Host country (venue)'!$A:$D,2,FALSE)*C19*G19,0)</f>
        <v>0</v>
      </c>
      <c r="K19" s="2">
        <f>IF(B19&lt;&gt;0,VLOOKUP(B19,'2. Host country (venue)'!$A:$D,3,FALSE)*D19*G19,0)</f>
        <v>0</v>
      </c>
      <c r="L19" s="2">
        <f>IF(B19&lt;&gt;0,VLOOKUP(B19,'2. Host country (venue)'!$A:$D,4,FALSE)*C19*G19,0)</f>
        <v>0</v>
      </c>
      <c r="M19" s="6"/>
      <c r="N19" s="3">
        <f t="shared" si="2"/>
        <v>0</v>
      </c>
      <c r="O19" s="11"/>
      <c r="R19" s="85" t="s">
        <v>64</v>
      </c>
      <c r="S19" s="86"/>
      <c r="T19" s="86"/>
      <c r="U19" s="86"/>
      <c r="V19" s="86"/>
      <c r="W19" s="86"/>
      <c r="X19" s="86"/>
      <c r="Y19" s="87"/>
      <c r="AA19" s="60" t="s">
        <v>54</v>
      </c>
      <c r="AB19" s="61"/>
      <c r="AC19" s="61"/>
      <c r="AD19" s="61"/>
      <c r="AE19" s="61"/>
      <c r="AF19" s="61" t="s">
        <v>55</v>
      </c>
      <c r="AG19" s="62"/>
    </row>
    <row r="20" spans="1:42" ht="47.1" customHeight="1" thickBot="1" x14ac:dyDescent="0.35">
      <c r="A20" s="32" t="s">
        <v>65</v>
      </c>
      <c r="B20" s="25"/>
      <c r="C20" s="9"/>
      <c r="D20" s="9"/>
      <c r="E20" s="9"/>
      <c r="F20" s="9"/>
      <c r="G20" s="10"/>
      <c r="H20" s="10"/>
      <c r="I20" s="8">
        <f t="shared" si="3"/>
        <v>0</v>
      </c>
      <c r="J20" s="2">
        <f>IF(B20&lt;&gt;0,VLOOKUP(B20,'2. Host country (venue)'!$A:$D,2,FALSE)*C20*G20,0)</f>
        <v>0</v>
      </c>
      <c r="K20" s="2">
        <f>IF(B20&lt;&gt;0,VLOOKUP(B20,'2. Host country (venue)'!$A:$D,3,FALSE)*D20*G20,0)</f>
        <v>0</v>
      </c>
      <c r="L20" s="2">
        <f>IF(B20&lt;&gt;0,VLOOKUP(B20,'2. Host country (venue)'!$A:$D,4,FALSE)*C20*G20,0)</f>
        <v>0</v>
      </c>
      <c r="M20" s="6"/>
      <c r="N20" s="3">
        <f t="shared" si="2"/>
        <v>0</v>
      </c>
      <c r="O20" s="11"/>
      <c r="R20" s="88"/>
      <c r="S20" s="89"/>
      <c r="T20" s="89"/>
      <c r="U20" s="89"/>
      <c r="V20" s="89"/>
      <c r="W20" s="89"/>
      <c r="X20" s="89"/>
      <c r="Y20" s="90"/>
      <c r="AA20" s="64" t="s">
        <v>66</v>
      </c>
      <c r="AB20" s="65"/>
      <c r="AC20" s="65"/>
      <c r="AD20" s="65"/>
      <c r="AE20" s="65"/>
      <c r="AF20" s="65"/>
      <c r="AG20" s="66"/>
    </row>
    <row r="21" spans="1:42" ht="47.1" customHeight="1" x14ac:dyDescent="0.3">
      <c r="A21" s="32" t="s">
        <v>67</v>
      </c>
      <c r="B21" s="25"/>
      <c r="C21" s="9"/>
      <c r="D21" s="9"/>
      <c r="E21" s="9"/>
      <c r="F21" s="9"/>
      <c r="G21" s="10"/>
      <c r="H21" s="10"/>
      <c r="I21" s="8">
        <f t="shared" si="3"/>
        <v>0</v>
      </c>
      <c r="J21" s="2">
        <f>IF(B21&lt;&gt;0,VLOOKUP(B21,'2. Host country (venue)'!$A:$D,2,FALSE)*C21*G21,0)</f>
        <v>0</v>
      </c>
      <c r="K21" s="2">
        <f>IF(B21&lt;&gt;0,VLOOKUP(B21,'2. Host country (venue)'!$A:$D,3,FALSE)*D21*G21,0)</f>
        <v>0</v>
      </c>
      <c r="L21" s="2">
        <f>IF(B21&lt;&gt;0,VLOOKUP(B21,'2. Host country (venue)'!$A:$D,4,FALSE)*C21*G21,0)</f>
        <v>0</v>
      </c>
      <c r="M21" s="6"/>
      <c r="N21" s="3">
        <f t="shared" si="2"/>
        <v>0</v>
      </c>
      <c r="O21" s="11"/>
      <c r="AA21" s="67"/>
      <c r="AB21" s="68"/>
      <c r="AC21" s="68"/>
      <c r="AD21" s="68"/>
      <c r="AE21" s="68"/>
      <c r="AF21" s="68"/>
      <c r="AG21" s="69"/>
    </row>
    <row r="22" spans="1:42" ht="47.1" customHeight="1" x14ac:dyDescent="0.3">
      <c r="A22" s="32" t="s">
        <v>68</v>
      </c>
      <c r="B22" s="25"/>
      <c r="C22" s="9"/>
      <c r="D22" s="9"/>
      <c r="E22" s="9"/>
      <c r="F22" s="9"/>
      <c r="G22" s="10"/>
      <c r="H22" s="10"/>
      <c r="I22" s="8">
        <f t="shared" si="3"/>
        <v>0</v>
      </c>
      <c r="J22" s="2">
        <f>IF(B22&lt;&gt;0,VLOOKUP(B22,'2. Host country (venue)'!$A:$D,2,FALSE)*C22*G22,0)</f>
        <v>0</v>
      </c>
      <c r="K22" s="2">
        <f>IF(B22&lt;&gt;0,VLOOKUP(B22,'2. Host country (venue)'!$A:$D,3,FALSE)*D22*G22,0)</f>
        <v>0</v>
      </c>
      <c r="L22" s="2">
        <f>IF(B22&lt;&gt;0,VLOOKUP(B22,'2. Host country (venue)'!$A:$D,4,FALSE)*C22*G22,0)</f>
        <v>0</v>
      </c>
      <c r="M22" s="6"/>
      <c r="N22" s="3">
        <f t="shared" si="2"/>
        <v>0</v>
      </c>
      <c r="O22" s="11"/>
      <c r="AA22" s="70" t="s">
        <v>24</v>
      </c>
      <c r="AB22" s="71"/>
      <c r="AC22" s="71"/>
      <c r="AD22" s="71"/>
      <c r="AE22" s="71"/>
      <c r="AF22" s="71"/>
      <c r="AG22" s="72"/>
    </row>
    <row r="23" spans="1:42" ht="35.1" customHeight="1" x14ac:dyDescent="0.3">
      <c r="A23" s="17" t="s">
        <v>69</v>
      </c>
      <c r="B23" s="17"/>
      <c r="C23" s="4"/>
      <c r="D23" s="4"/>
      <c r="E23" s="4"/>
      <c r="F23" s="4"/>
      <c r="G23" s="4"/>
      <c r="H23" s="5">
        <f>SUM(H3:H22)</f>
        <v>422</v>
      </c>
      <c r="I23" s="5">
        <f>MIN(4500,SUM(I3:I22))</f>
        <v>238</v>
      </c>
      <c r="J23" s="5">
        <f>SUM(J3:J22)</f>
        <v>8640</v>
      </c>
      <c r="K23" s="5">
        <f>SUM(K3:K22)</f>
        <v>2880</v>
      </c>
      <c r="L23" s="5">
        <f>SUM(L3:L22)</f>
        <v>2520</v>
      </c>
      <c r="M23" s="5">
        <f>SUM(M3:M12)</f>
        <v>0</v>
      </c>
      <c r="N23" s="5">
        <f>SUM(N3:N22)</f>
        <v>609</v>
      </c>
      <c r="O23" s="21">
        <f>SUM(O3:O22)</f>
        <v>0</v>
      </c>
      <c r="P23" s="14" t="s">
        <v>70</v>
      </c>
      <c r="AA23" s="74" t="s">
        <v>86</v>
      </c>
      <c r="AB23" s="75"/>
      <c r="AC23" s="75"/>
      <c r="AD23" s="75"/>
      <c r="AE23" s="76"/>
      <c r="AF23" s="47">
        <f>IF(AA23&lt;&gt;0,VLOOKUP(AA23,'2. Host country (venue)'!$A:$D,4,FALSE),0)</f>
        <v>7</v>
      </c>
      <c r="AG23" s="48"/>
      <c r="AL23" s="46"/>
      <c r="AM23" s="46"/>
      <c r="AN23" s="46"/>
      <c r="AO23" s="46"/>
      <c r="AP23" s="46"/>
    </row>
    <row r="24" spans="1:42" ht="34.5" customHeight="1" thickBot="1" x14ac:dyDescent="0.35">
      <c r="O24" s="22">
        <f>SUM(H23:N23)</f>
        <v>15309</v>
      </c>
      <c r="P24" s="14" t="s">
        <v>71</v>
      </c>
      <c r="AA24" s="60" t="s">
        <v>54</v>
      </c>
      <c r="AB24" s="61"/>
      <c r="AC24" s="61"/>
      <c r="AD24" s="61"/>
      <c r="AE24" s="61"/>
      <c r="AF24" s="61" t="s">
        <v>55</v>
      </c>
      <c r="AG24" s="62"/>
    </row>
    <row r="25" spans="1:42" ht="67.5" customHeight="1" thickBot="1" x14ac:dyDescent="0.35">
      <c r="O25" s="20">
        <f>O23+O24</f>
        <v>15309</v>
      </c>
      <c r="P25" s="19" t="s">
        <v>72</v>
      </c>
    </row>
    <row r="26" spans="1:42" ht="53.4" customHeight="1" thickBot="1" x14ac:dyDescent="0.35">
      <c r="O26" s="124">
        <v>40000</v>
      </c>
      <c r="P26" s="15" t="s">
        <v>73</v>
      </c>
    </row>
    <row r="27" spans="1:42" ht="28.5" customHeight="1" thickBot="1" x14ac:dyDescent="0.4">
      <c r="O27" s="33">
        <f>O26-O25</f>
        <v>24691</v>
      </c>
      <c r="P27" s="13" t="s">
        <v>74</v>
      </c>
    </row>
    <row r="28" spans="1:42" ht="35.25" customHeight="1" x14ac:dyDescent="0.5">
      <c r="A28" s="58" t="s">
        <v>75</v>
      </c>
      <c r="B28" s="58"/>
      <c r="C28" s="58"/>
      <c r="D28" s="58"/>
      <c r="E28" s="59"/>
      <c r="F28" s="27"/>
    </row>
    <row r="29" spans="1:42" ht="28.5" customHeight="1" x14ac:dyDescent="0.3">
      <c r="A29" s="43" t="s">
        <v>76</v>
      </c>
      <c r="B29" s="43"/>
      <c r="C29" s="43"/>
      <c r="D29" s="43"/>
      <c r="E29" s="43"/>
      <c r="F29" s="7"/>
      <c r="G29" s="7"/>
      <c r="H29" s="7"/>
      <c r="I29" s="7"/>
    </row>
    <row r="30" spans="1:42" ht="22.5" customHeight="1" x14ac:dyDescent="0.3">
      <c r="A30" s="63" t="s">
        <v>77</v>
      </c>
      <c r="B30" s="63"/>
      <c r="C30" s="63"/>
      <c r="D30" s="63"/>
      <c r="E30" s="63"/>
      <c r="F30" s="23"/>
      <c r="G30" s="23"/>
    </row>
    <row r="31" spans="1:42" ht="57" customHeight="1" x14ac:dyDescent="0.3">
      <c r="A31" s="12"/>
      <c r="B31" s="12"/>
      <c r="C31" s="12"/>
      <c r="D31" s="12"/>
      <c r="E31" s="12"/>
      <c r="F31" s="7"/>
    </row>
    <row r="34" ht="15.6" customHeight="1" x14ac:dyDescent="0.3"/>
    <row r="35" ht="14.4" customHeight="1" x14ac:dyDescent="0.3"/>
  </sheetData>
  <mergeCells count="49">
    <mergeCell ref="R1:AO1"/>
    <mergeCell ref="AA3:AG3"/>
    <mergeCell ref="AA5:AG5"/>
    <mergeCell ref="AA6:AG6"/>
    <mergeCell ref="AA4:AG4"/>
    <mergeCell ref="AI5:AO5"/>
    <mergeCell ref="AI3:AO3"/>
    <mergeCell ref="AI4:AO4"/>
    <mergeCell ref="R2:AO2"/>
    <mergeCell ref="R3:Y3"/>
    <mergeCell ref="R4:W4"/>
    <mergeCell ref="R6:W6"/>
    <mergeCell ref="AI7:AO7"/>
    <mergeCell ref="AA13:AE13"/>
    <mergeCell ref="AF13:AG13"/>
    <mergeCell ref="AA12:AG12"/>
    <mergeCell ref="R5:W5"/>
    <mergeCell ref="AI8:AO8"/>
    <mergeCell ref="AI9:AO10"/>
    <mergeCell ref="AA9:AG11"/>
    <mergeCell ref="R7:W7"/>
    <mergeCell ref="R8:W8"/>
    <mergeCell ref="R9:W9"/>
    <mergeCell ref="R10:W10"/>
    <mergeCell ref="R11:W11"/>
    <mergeCell ref="A30:E30"/>
    <mergeCell ref="AA20:AG21"/>
    <mergeCell ref="AA17:AG17"/>
    <mergeCell ref="AA15:AG16"/>
    <mergeCell ref="AA18:AE18"/>
    <mergeCell ref="AF18:AG18"/>
    <mergeCell ref="R16:Y16"/>
    <mergeCell ref="R17:Y17"/>
    <mergeCell ref="R18:Y18"/>
    <mergeCell ref="R19:Y20"/>
    <mergeCell ref="AA23:AE23"/>
    <mergeCell ref="AA22:AG22"/>
    <mergeCell ref="AF19:AG19"/>
    <mergeCell ref="AA19:AE19"/>
    <mergeCell ref="R15:Y15"/>
    <mergeCell ref="AA24:AE24"/>
    <mergeCell ref="AL23:AP23"/>
    <mergeCell ref="AF23:AG23"/>
    <mergeCell ref="R14:Y14"/>
    <mergeCell ref="R12:Y13"/>
    <mergeCell ref="A28:E28"/>
    <mergeCell ref="AA14:AE14"/>
    <mergeCell ref="AF14:AG14"/>
    <mergeCell ref="AF24:AG24"/>
  </mergeCells>
  <phoneticPr fontId="3" type="noConversion"/>
  <conditionalFormatting sqref="O27">
    <cfRule type="cellIs" dxfId="3" priority="1" operator="lessThan">
      <formula>0</formula>
    </cfRule>
    <cfRule type="cellIs" dxfId="2" priority="2" operator="lessThan">
      <formula>-5000</formula>
    </cfRule>
    <cfRule type="cellIs" dxfId="1" priority="3" operator="lessThan">
      <formula>0</formula>
    </cfRule>
    <cfRule type="cellIs" dxfId="0" priority="4" operator="greaterThan">
      <formula>$O$26</formula>
    </cfRule>
  </conditionalFormatting>
  <dataValidations xWindow="371" yWindow="587" count="10">
    <dataValidation type="whole" allowBlank="1" showErrorMessage="1" error="From 14 to 372 days (duration of the activity from 14 to 366 days + up to 6 travel days)" sqref="G3:G12" xr:uid="{D62593BC-9072-43C7-A496-00DC396D3C1A}">
      <formula1>14</formula1>
      <formula2>372</formula2>
    </dataValidation>
    <dataValidation type="whole" allowBlank="1" showErrorMessage="1" error="From 14 to 65 days (duration of the activity from 14 to 59 days + up to 6 travel days)" promptTitle="Upozorenje" prompt="Unijeti trajanje aktivnosti, uključujući dane putovanja._x000a__x000a_" sqref="G13:G22" xr:uid="{86DB19A0-6313-4C4A-AF60-5167FD8C07B2}">
      <formula1>14</formula1>
      <formula2>65</formula2>
    </dataValidation>
    <dataValidation type="whole" allowBlank="1" showInputMessage="1" error="Od 10 do 40 sudionika po aktivnosti volonterskih timova iz najmanje dvije zemlje" prompt="At least 5 participants per volunteering team activity, coming from at least 2 different countries" sqref="C14:C22" xr:uid="{F738D75F-B8C0-403E-8C1F-4E10F88334FF}">
      <formula1>0</formula1>
      <formula2>200</formula2>
    </dataValidation>
    <dataValidation allowBlank="1" showErrorMessage="1" prompt="2.000 EUR po volonterskom timu" sqref="I13:I22" xr:uid="{AB05ECD9-5324-4E4F-B591-AE182343713B}"/>
    <dataValidation allowBlank="1" showErrorMessage="1" sqref="O23 G2 O26" xr:uid="{AE90B63C-8678-4245-899A-215A0FA0AECA}"/>
    <dataValidation allowBlank="1" showErrorMessage="1" promptTitle="Uputa" prompt="Unesite ukupan iznos putovanja za navedeni broj sudionika (ovisno o razredu udaljenosti i pripadajućem iznosu u Vodiču kroz ESS)." sqref="H3:H22" xr:uid="{89C701F2-6504-4830-BA62-E1088BA5D8C7}"/>
    <dataValidation errorStyle="information" allowBlank="1" showInputMessage="1" showErrorMessage="1" errorTitle="Broj sudionika" error="Svaki volonter unosi se u zaseban redak." sqref="C4:C12 D4:F22 C3:F3" xr:uid="{622E27D3-4A43-48E6-8411-C9A1F3B00313}"/>
    <dataValidation allowBlank="1" showInputMessage="1" showErrorMessage="1" prompt="Only for activities lasting 60 days or more" sqref="M13:M22" xr:uid="{4CE53C40-EE0F-4F6E-B671-62B86786907D}"/>
    <dataValidation allowBlank="1" showErrorMessage="1" prompt="Korištenje potpore za učenje jezika moguće je samo u iznimnim slučajevima, uz prethodno odobrenje djelatnika Agencije. Za učenje jezika u novom programskom razdoblju predviđeni su mrežni jezični tečajevi na EUAcademy platformi" sqref="M2:M12" xr:uid="{8606FD96-D353-4B0B-A60A-F7D80C2BE974}"/>
    <dataValidation type="whole" allowBlank="1" showInputMessage="1" error="At least 5 participants per volunteering team activity, coming from at _x000a_least 2 different countries" prompt="At least 5 participants per volunteering team activity, coming from at least 2 different countries" sqref="C13" xr:uid="{28D687F1-DF72-4722-9267-4D2365673E7F}">
      <formula1>0</formula1>
      <formula2>200</formula2>
    </dataValidation>
  </dataValidations>
  <hyperlinks>
    <hyperlink ref="R2:AO2" r:id="rId1" display="Information from ESC Programme guide 2024" xr:uid="{0F9F0E5A-86F1-455B-BE12-0D7393D077CF}"/>
    <hyperlink ref="R14:Y14" r:id="rId2" display="Link to the Distance calculator" xr:uid="{FD71B159-74D7-4014-B55F-E2C4E3A1FB6A}"/>
  </hyperlinks>
  <pageMargins left="0.7" right="0.7" top="0.75" bottom="0.75" header="0.3" footer="0.3"/>
  <pageSetup paperSize="9" orientation="portrait" verticalDpi="0" r:id="rId3"/>
  <ignoredErrors>
    <ignoredError sqref="I23 M23" formula="1"/>
  </ignoredErrors>
  <drawing r:id="rId4"/>
  <extLst>
    <ext xmlns:x14="http://schemas.microsoft.com/office/spreadsheetml/2009/9/main" uri="{CCE6A557-97BC-4b89-ADB6-D9C93CAAB3DF}">
      <x14:dataValidations xmlns:xm="http://schemas.microsoft.com/office/excel/2006/main" xWindow="371" yWindow="587" count="1">
        <x14:dataValidation type="list" allowBlank="1" showInputMessage="1" showErrorMessage="1" xr:uid="{29DCC244-A5DE-4DD1-BB9B-1F2658C55010}">
          <x14:formula1>
            <xm:f>'2. Host country (venue)'!$A$2:$A$34</xm:f>
          </x14:formula1>
          <xm:sqref>AA23:AE23 B3:B22 AA13:AE13 AA18:AE18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7E77-E85B-4F93-96AA-50305C1AEDE4}">
  <dimension ref="A1:D34"/>
  <sheetViews>
    <sheetView topLeftCell="A13" zoomScale="115" zoomScaleNormal="115" workbookViewId="0">
      <selection activeCell="F3" sqref="F3"/>
    </sheetView>
  </sheetViews>
  <sheetFormatPr defaultRowHeight="14.4" x14ac:dyDescent="0.3"/>
  <cols>
    <col min="1" max="1" width="17.88671875" style="24" customWidth="1"/>
    <col min="2" max="2" width="19.109375" customWidth="1"/>
    <col min="3" max="3" width="15.88671875" customWidth="1"/>
    <col min="4" max="4" width="13.88671875" customWidth="1"/>
  </cols>
  <sheetData>
    <row r="1" spans="1:4" ht="43.8" thickBot="1" x14ac:dyDescent="0.35">
      <c r="A1" s="26" t="s">
        <v>78</v>
      </c>
      <c r="B1" s="26" t="s">
        <v>79</v>
      </c>
      <c r="C1" s="26" t="s">
        <v>80</v>
      </c>
      <c r="D1" s="26" t="s">
        <v>81</v>
      </c>
    </row>
    <row r="2" spans="1:4" ht="15" thickBot="1" x14ac:dyDescent="0.35">
      <c r="A2" s="35" t="s">
        <v>82</v>
      </c>
      <c r="B2" s="39">
        <v>35</v>
      </c>
      <c r="C2" s="40">
        <v>12</v>
      </c>
      <c r="D2" s="40">
        <v>7</v>
      </c>
    </row>
    <row r="3" spans="1:4" ht="15" thickBot="1" x14ac:dyDescent="0.35">
      <c r="A3" s="36" t="s">
        <v>19</v>
      </c>
      <c r="B3" s="38">
        <v>36</v>
      </c>
      <c r="C3" s="37">
        <v>12</v>
      </c>
      <c r="D3" s="37">
        <v>6</v>
      </c>
    </row>
    <row r="4" spans="1:4" ht="15" thickBot="1" x14ac:dyDescent="0.35">
      <c r="A4" s="36" t="s">
        <v>83</v>
      </c>
      <c r="B4" s="38">
        <v>30</v>
      </c>
      <c r="C4" s="37">
        <v>10</v>
      </c>
      <c r="D4" s="37">
        <v>7</v>
      </c>
    </row>
    <row r="5" spans="1:4" ht="15" thickBot="1" x14ac:dyDescent="0.35">
      <c r="A5" s="36" t="s">
        <v>84</v>
      </c>
      <c r="B5" s="38">
        <v>40</v>
      </c>
      <c r="C5" s="37">
        <v>13</v>
      </c>
      <c r="D5" s="37">
        <v>10</v>
      </c>
    </row>
    <row r="6" spans="1:4" ht="15" thickBot="1" x14ac:dyDescent="0.35">
      <c r="A6" s="36" t="s">
        <v>85</v>
      </c>
      <c r="B6" s="38">
        <v>30</v>
      </c>
      <c r="C6" s="37">
        <v>9</v>
      </c>
      <c r="D6" s="37">
        <v>7</v>
      </c>
    </row>
    <row r="7" spans="1:4" ht="15" thickBot="1" x14ac:dyDescent="0.35">
      <c r="A7" s="36" t="s">
        <v>86</v>
      </c>
      <c r="B7" s="38">
        <v>24</v>
      </c>
      <c r="C7" s="37">
        <v>8</v>
      </c>
      <c r="D7" s="37">
        <v>7</v>
      </c>
    </row>
    <row r="8" spans="1:4" ht="15" thickBot="1" x14ac:dyDescent="0.35">
      <c r="A8" s="36" t="s">
        <v>87</v>
      </c>
      <c r="B8" s="38">
        <v>55</v>
      </c>
      <c r="C8" s="37">
        <v>19</v>
      </c>
      <c r="D8" s="37">
        <v>12</v>
      </c>
    </row>
    <row r="9" spans="1:4" ht="15" thickBot="1" x14ac:dyDescent="0.35">
      <c r="A9" s="36" t="s">
        <v>88</v>
      </c>
      <c r="B9" s="38">
        <v>25</v>
      </c>
      <c r="C9" s="37">
        <v>8</v>
      </c>
      <c r="D9" s="37">
        <v>5</v>
      </c>
    </row>
    <row r="10" spans="1:4" ht="15" thickBot="1" x14ac:dyDescent="0.35">
      <c r="A10" s="36" t="s">
        <v>89</v>
      </c>
      <c r="B10" s="38">
        <v>36</v>
      </c>
      <c r="C10" s="37">
        <v>12</v>
      </c>
      <c r="D10" s="37">
        <v>7</v>
      </c>
    </row>
    <row r="11" spans="1:4" ht="15" thickBot="1" x14ac:dyDescent="0.35">
      <c r="A11" s="36" t="s">
        <v>90</v>
      </c>
      <c r="B11" s="38">
        <v>28</v>
      </c>
      <c r="C11" s="37">
        <v>9</v>
      </c>
      <c r="D11" s="37">
        <v>8</v>
      </c>
    </row>
    <row r="12" spans="1:4" ht="15" thickBot="1" x14ac:dyDescent="0.35">
      <c r="A12" s="36" t="s">
        <v>51</v>
      </c>
      <c r="B12" s="38">
        <v>33</v>
      </c>
      <c r="C12" s="37">
        <v>12</v>
      </c>
      <c r="D12" s="37">
        <v>7</v>
      </c>
    </row>
    <row r="13" spans="1:4" ht="15" thickBot="1" x14ac:dyDescent="0.35">
      <c r="A13" s="36" t="s">
        <v>91</v>
      </c>
      <c r="B13" s="38">
        <v>30</v>
      </c>
      <c r="C13" s="37">
        <v>9</v>
      </c>
      <c r="D13" s="37">
        <v>7</v>
      </c>
    </row>
    <row r="14" spans="1:4" ht="15" thickBot="1" x14ac:dyDescent="0.35">
      <c r="A14" s="36" t="s">
        <v>92</v>
      </c>
      <c r="B14" s="38">
        <v>24</v>
      </c>
      <c r="C14" s="37">
        <v>8</v>
      </c>
      <c r="D14" s="37">
        <v>7</v>
      </c>
    </row>
    <row r="15" spans="1:4" ht="15" thickBot="1" x14ac:dyDescent="0.35">
      <c r="A15" s="36" t="s">
        <v>93</v>
      </c>
      <c r="B15" s="38">
        <v>52</v>
      </c>
      <c r="C15" s="37">
        <v>18</v>
      </c>
      <c r="D15" s="37">
        <v>11</v>
      </c>
    </row>
    <row r="16" spans="1:4" ht="15" thickBot="1" x14ac:dyDescent="0.35">
      <c r="A16" s="36" t="s">
        <v>94</v>
      </c>
      <c r="B16" s="38">
        <v>28</v>
      </c>
      <c r="C16" s="37">
        <v>9</v>
      </c>
      <c r="D16" s="37">
        <v>6</v>
      </c>
    </row>
    <row r="17" spans="1:4" ht="15" thickBot="1" x14ac:dyDescent="0.35">
      <c r="A17" s="36" t="s">
        <v>95</v>
      </c>
      <c r="B17" s="38">
        <v>25</v>
      </c>
      <c r="C17" s="37">
        <v>8</v>
      </c>
      <c r="D17" s="37">
        <v>5</v>
      </c>
    </row>
    <row r="18" spans="1:4" ht="15" thickBot="1" x14ac:dyDescent="0.35">
      <c r="A18" s="36" t="s">
        <v>96</v>
      </c>
      <c r="B18" s="38">
        <v>26</v>
      </c>
      <c r="C18" s="37">
        <v>8</v>
      </c>
      <c r="D18" s="37">
        <v>6</v>
      </c>
    </row>
    <row r="19" spans="1:4" ht="15" thickBot="1" x14ac:dyDescent="0.35">
      <c r="A19" s="36" t="s">
        <v>97</v>
      </c>
      <c r="B19" s="38">
        <v>37</v>
      </c>
      <c r="C19" s="37">
        <v>13</v>
      </c>
      <c r="D19" s="37">
        <v>7</v>
      </c>
    </row>
    <row r="20" spans="1:4" ht="15" thickBot="1" x14ac:dyDescent="0.35">
      <c r="A20" s="36" t="s">
        <v>98</v>
      </c>
      <c r="B20" s="38">
        <v>29</v>
      </c>
      <c r="C20" s="37">
        <v>11</v>
      </c>
      <c r="D20" s="37">
        <v>6</v>
      </c>
    </row>
    <row r="21" spans="1:4" ht="15" thickBot="1" x14ac:dyDescent="0.35">
      <c r="A21" s="36" t="s">
        <v>99</v>
      </c>
      <c r="B21" s="38">
        <v>36</v>
      </c>
      <c r="C21" s="37">
        <v>13</v>
      </c>
      <c r="D21" s="37">
        <v>7</v>
      </c>
    </row>
    <row r="22" spans="1:4" ht="15" thickBot="1" x14ac:dyDescent="0.35">
      <c r="A22" s="36" t="s">
        <v>100</v>
      </c>
      <c r="B22" s="38">
        <v>36</v>
      </c>
      <c r="C22" s="37">
        <v>12</v>
      </c>
      <c r="D22" s="37">
        <v>8</v>
      </c>
    </row>
    <row r="23" spans="1:4" ht="15" thickBot="1" x14ac:dyDescent="0.35">
      <c r="A23" s="35" t="s">
        <v>101</v>
      </c>
      <c r="B23" s="39">
        <v>25</v>
      </c>
      <c r="C23" s="37">
        <v>8</v>
      </c>
      <c r="D23" s="37">
        <v>6</v>
      </c>
    </row>
    <row r="24" spans="1:4" ht="15" thickBot="1" x14ac:dyDescent="0.35">
      <c r="A24" s="36" t="s">
        <v>102</v>
      </c>
      <c r="B24" s="38">
        <v>27</v>
      </c>
      <c r="C24" s="37">
        <v>9</v>
      </c>
      <c r="D24" s="37">
        <v>6</v>
      </c>
    </row>
    <row r="25" spans="1:4" ht="15" thickBot="1" x14ac:dyDescent="0.35">
      <c r="A25" s="36" t="s">
        <v>103</v>
      </c>
      <c r="B25" s="38">
        <v>23</v>
      </c>
      <c r="C25" s="37">
        <v>8</v>
      </c>
      <c r="D25" s="37">
        <v>4</v>
      </c>
    </row>
    <row r="26" spans="1:4" ht="15" thickBot="1" x14ac:dyDescent="0.35">
      <c r="A26" s="36" t="s">
        <v>104</v>
      </c>
      <c r="B26" s="38">
        <v>24</v>
      </c>
      <c r="C26" s="37">
        <v>8</v>
      </c>
      <c r="D26" s="37">
        <v>6</v>
      </c>
    </row>
    <row r="27" spans="1:4" ht="15" thickBot="1" x14ac:dyDescent="0.35">
      <c r="A27" s="36" t="s">
        <v>105</v>
      </c>
      <c r="B27" s="38">
        <v>26</v>
      </c>
      <c r="C27" s="37">
        <v>8</v>
      </c>
      <c r="D27" s="37">
        <v>5</v>
      </c>
    </row>
    <row r="28" spans="1:4" ht="15" thickBot="1" x14ac:dyDescent="0.35">
      <c r="A28" s="36" t="s">
        <v>106</v>
      </c>
      <c r="B28" s="38">
        <v>25</v>
      </c>
      <c r="C28" s="37">
        <v>8</v>
      </c>
      <c r="D28" s="37">
        <v>6</v>
      </c>
    </row>
    <row r="29" spans="1:4" ht="15" thickBot="1" x14ac:dyDescent="0.35">
      <c r="A29" s="36" t="s">
        <v>107</v>
      </c>
      <c r="B29" s="38">
        <v>35</v>
      </c>
      <c r="C29" s="37">
        <v>12</v>
      </c>
      <c r="D29" s="37">
        <v>7</v>
      </c>
    </row>
    <row r="30" spans="1:4" ht="24.6" thickBot="1" x14ac:dyDescent="0.35">
      <c r="A30" s="36" t="s">
        <v>108</v>
      </c>
      <c r="B30" s="38">
        <v>20</v>
      </c>
      <c r="C30" s="37">
        <v>6</v>
      </c>
      <c r="D30" s="37">
        <v>4</v>
      </c>
    </row>
    <row r="31" spans="1:4" ht="15" thickBot="1" x14ac:dyDescent="0.35">
      <c r="A31" s="36" t="s">
        <v>109</v>
      </c>
      <c r="B31" s="38">
        <v>36</v>
      </c>
      <c r="C31" s="37">
        <v>12</v>
      </c>
      <c r="D31" s="37">
        <v>8</v>
      </c>
    </row>
    <row r="32" spans="1:4" ht="15" thickBot="1" x14ac:dyDescent="0.35">
      <c r="A32" s="36" t="s">
        <v>110</v>
      </c>
      <c r="B32" s="38">
        <v>34</v>
      </c>
      <c r="C32" s="37">
        <v>11</v>
      </c>
      <c r="D32" s="37">
        <v>8</v>
      </c>
    </row>
    <row r="33" spans="1:4" ht="15" thickBot="1" x14ac:dyDescent="0.35">
      <c r="A33" s="36" t="s">
        <v>111</v>
      </c>
      <c r="B33" s="38">
        <v>24</v>
      </c>
      <c r="C33" s="37">
        <v>8</v>
      </c>
      <c r="D33" s="37">
        <v>6</v>
      </c>
    </row>
    <row r="34" spans="1:4" ht="24.6" thickBot="1" x14ac:dyDescent="0.35">
      <c r="A34" s="36" t="s">
        <v>112</v>
      </c>
      <c r="B34" s="38">
        <v>29</v>
      </c>
      <c r="C34" s="37">
        <v>9</v>
      </c>
      <c r="D34" s="37">
        <v>6</v>
      </c>
    </row>
  </sheetData>
  <sortState xmlns:xlrd2="http://schemas.microsoft.com/office/spreadsheetml/2017/richdata2" ref="A2:D34">
    <sortCondition ref="A3:A34"/>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11FA7EDD2C5654FA1E380116FD31A9E" ma:contentTypeVersion="20" ma:contentTypeDescription="Vytvoří nový dokument" ma:contentTypeScope="" ma:versionID="e7ab79c83e04004e0b761f2a7b9d3295">
  <xsd:schema xmlns:xsd="http://www.w3.org/2001/XMLSchema" xmlns:xs="http://www.w3.org/2001/XMLSchema" xmlns:p="http://schemas.microsoft.com/office/2006/metadata/properties" xmlns:ns2="e172ed29-d124-4989-8571-2664322491b9" xmlns:ns3="58e17bcf-5c0b-4fc2-8684-95283feaea88" targetNamespace="http://schemas.microsoft.com/office/2006/metadata/properties" ma:root="true" ma:fieldsID="115c9a1de3d06692245c0b167d930ef2" ns2:_="" ns3:_="">
    <xsd:import namespace="e172ed29-d124-4989-8571-2664322491b9"/>
    <xsd:import namespace="58e17bcf-5c0b-4fc2-8684-95283feaea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72ed29-d124-4989-8571-2664322491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fb64034f-9bdc-497c-9a94-a18e7a7d24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e17bcf-5c0b-4fc2-8684-95283feaea88"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ba7c5a5e-f33e-4ef4-a8e6-6b8d95a476bd}" ma:internalName="TaxCatchAll" ma:showField="CatchAllData" ma:web="58e17bcf-5c0b-4fc2-8684-95283feaea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8e17bcf-5c0b-4fc2-8684-95283feaea88" xsi:nil="true"/>
    <lcf76f155ced4ddcb4097134ff3c332f xmlns="e172ed29-d124-4989-8571-2664322491b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62E8D-E1E0-4F04-89AD-28AD622A83CB}"/>
</file>

<file path=customXml/itemProps2.xml><?xml version="1.0" encoding="utf-8"?>
<ds:datastoreItem xmlns:ds="http://schemas.openxmlformats.org/officeDocument/2006/customXml" ds:itemID="{582DA447-B258-42C2-8DFC-ADF27F0134A3}">
  <ds:schemaRefs>
    <ds:schemaRef ds:uri="http://schemas.microsoft.com/office/2006/metadata/properties"/>
    <ds:schemaRef ds:uri="http://schemas.microsoft.com/office/infopath/2007/PartnerControls"/>
    <ds:schemaRef ds:uri="e0757b53-df10-4b98-9811-094c4c3e23a8"/>
    <ds:schemaRef ds:uri="541a8a8b-b856-4d35-a5c7-7f2c0ec3d499"/>
  </ds:schemaRefs>
</ds:datastoreItem>
</file>

<file path=customXml/itemProps3.xml><?xml version="1.0" encoding="utf-8"?>
<ds:datastoreItem xmlns:ds="http://schemas.openxmlformats.org/officeDocument/2006/customXml" ds:itemID="{50A2746E-8475-4A08-BB8F-3654F95387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1. Financial planning</vt:lpstr>
      <vt:lpstr>2. Host country (venue)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 Ćerimagić</dc:creator>
  <cp:keywords/>
  <dc:description/>
  <cp:lastModifiedBy>Benešová Markéta</cp:lastModifiedBy>
  <cp:revision/>
  <dcterms:created xsi:type="dcterms:W3CDTF">2015-06-05T18:17:20Z</dcterms:created>
  <dcterms:modified xsi:type="dcterms:W3CDTF">2024-05-07T13:28:08Z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0x010100E11FA7EDD2C5654FA1E380116FD31A9E</vt:lpwstr>
  </property>
  <property fmtid="{D5CDD505-2E9C-101B-9397-08002B2CF9AE}" pid="3" name="MediaServiceImageTags">
    <vt:lpwstr/>
  </property>
</Properties>
</file>